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8055" windowHeight="5430" tabRatio="920"/>
  </bookViews>
  <sheets>
    <sheet name="Charts" sheetId="1" r:id="rId1"/>
    <sheet name="Background" sheetId="11" r:id="rId2"/>
    <sheet name="Base Data" sheetId="13" r:id="rId3"/>
  </sheets>
  <definedNames>
    <definedName name="_xlnm._FilterDatabase" localSheetId="2" hidden="1">'Base Data'!$A$1:$P$36</definedName>
    <definedName name="allcat">'Base Data'!$A$2:$A$33</definedName>
    <definedName name="CATEGORIES">Charts!$C$24:$C$32</definedName>
    <definedName name="year">'Base Data'!$B$1:$P$1</definedName>
  </definedNames>
  <calcPr calcId="144525"/>
</workbook>
</file>

<file path=xl/calcChain.xml><?xml version="1.0" encoding="utf-8"?>
<calcChain xmlns="http://schemas.openxmlformats.org/spreadsheetml/2006/main">
  <c r="B18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19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20" i="1" l="1"/>
  <c r="L18" i="13"/>
  <c r="L16" i="13"/>
  <c r="L14" i="13"/>
  <c r="L12" i="13"/>
  <c r="K12" i="13"/>
  <c r="K6" i="13"/>
  <c r="K4" i="13"/>
  <c r="K2" i="13"/>
</calcChain>
</file>

<file path=xl/sharedStrings.xml><?xml version="1.0" encoding="utf-8"?>
<sst xmlns="http://schemas.openxmlformats.org/spreadsheetml/2006/main" count="280" uniqueCount="99">
  <si>
    <t>Public land clear of litter and refuse</t>
  </si>
  <si>
    <t>Public land clear of litter and refuse -  National Average</t>
  </si>
  <si>
    <t>DETR - 2000</t>
  </si>
  <si>
    <t>Voicebox 15 (Mar 09)</t>
  </si>
  <si>
    <t>Voicebox 16 (Oct 09)</t>
  </si>
  <si>
    <t>Household waste collection</t>
  </si>
  <si>
    <t>Household waste collection - National Average</t>
  </si>
  <si>
    <t>Recycling</t>
  </si>
  <si>
    <t>Recycling - National Average</t>
  </si>
  <si>
    <t>Public Transport Information</t>
  </si>
  <si>
    <t>Public Transport Information - National Average</t>
  </si>
  <si>
    <t>Museums and Galleries</t>
  </si>
  <si>
    <t>Museums and Galleries - National Average</t>
  </si>
  <si>
    <t>Sports and Leisure Facilities</t>
  </si>
  <si>
    <t>Sports and Leisure Facilities - National Average</t>
  </si>
  <si>
    <t>Parks and Open Spaces</t>
  </si>
  <si>
    <t>Parks and Open Spaces - National Average</t>
  </si>
  <si>
    <t>Libraries</t>
  </si>
  <si>
    <t>Libraries - National Average</t>
  </si>
  <si>
    <t>Bath and North East Somerset</t>
  </si>
  <si>
    <t>Place Survey (Oct 08)</t>
  </si>
  <si>
    <t>Voicebox 13 (Mar 07)</t>
  </si>
  <si>
    <t>BVPI  (Oct06)</t>
  </si>
  <si>
    <t>Voicebox 12 (Mar 06)</t>
  </si>
  <si>
    <t>Voicebox 11 (2005)</t>
  </si>
  <si>
    <t>Voicebox 10 (2004)</t>
  </si>
  <si>
    <t>BVPI (Oct 03)</t>
  </si>
  <si>
    <t>Voicebox 9 (2001)</t>
  </si>
  <si>
    <t>Research &amp; Intelligence Team</t>
  </si>
  <si>
    <t>Bath and North East Somerset Council</t>
  </si>
  <si>
    <t xml:space="preserve">North East Somerset Council by external market research agencies. Questionnaires have been designed </t>
  </si>
  <si>
    <t>either internally (the Voicebox programme of consultation) or are based on mandatory surveys conducted</t>
  </si>
  <si>
    <t xml:space="preserve">on behalf of central government. </t>
  </si>
  <si>
    <t>All surveys are based on a random probability sample and are weighted according to age</t>
  </si>
  <si>
    <t>Produced by:</t>
  </si>
  <si>
    <t>research@bathnes.gov.uk</t>
  </si>
  <si>
    <t>statistical error margins, as such there is a 5% possibility that the results could have occurred by chance</t>
  </si>
  <si>
    <t>In addition all results are subject to a further margin of error of +/- approximately 3%.</t>
  </si>
  <si>
    <t>"Thinking overall, how satisfied are you with the way that Bath and North East Somerset Council</t>
  </si>
  <si>
    <t>How satisfied or dissatisfied are you with the following services provided by Bath and North East Somerset Council?</t>
  </si>
  <si>
    <t xml:space="preserve">runs things?" </t>
  </si>
  <si>
    <t xml:space="preserve">Keeping public land clear of litter and refuse </t>
  </si>
  <si>
    <t>Refuse collection</t>
  </si>
  <si>
    <t>Doorstep recycling</t>
  </si>
  <si>
    <t>Local tips/ Household waste recycling centres</t>
  </si>
  <si>
    <t>Local transport information</t>
  </si>
  <si>
    <t>Local bus services</t>
  </si>
  <si>
    <t>Sport/leisure facilities</t>
  </si>
  <si>
    <t>Museums/galleries</t>
  </si>
  <si>
    <t>Theatres/concert Halls</t>
  </si>
  <si>
    <t>Parks and open spaces</t>
  </si>
  <si>
    <t xml:space="preserve">Information presented is collected from long-term postal surveys conducted on behalf of Bath and </t>
  </si>
  <si>
    <t>in answer to the following questions:</t>
  </si>
  <si>
    <t xml:space="preserve">and sex in order to reduce bias in the response. Like all sample based surveys they are subject to </t>
  </si>
  <si>
    <t>Select Question:</t>
  </si>
  <si>
    <t>.</t>
  </si>
  <si>
    <t>General Satisfaction</t>
  </si>
  <si>
    <t>General Satisfaction - National Average</t>
  </si>
  <si>
    <t>Value for Money</t>
  </si>
  <si>
    <t>Value for Money - National Average</t>
  </si>
  <si>
    <t>Ability to influence decisions</t>
  </si>
  <si>
    <t>Ability to influence decisions - National Average</t>
  </si>
  <si>
    <t>Satisfaction with the local area as a place to live</t>
  </si>
  <si>
    <t>Satisfaction with the local area as a place to live - National Average</t>
  </si>
  <si>
    <t>Those answering 'Strongly agree' or 'tend to agree' to the question:</t>
  </si>
  <si>
    <t>"To what extent do you agree or disagree that Bath and North East Somerset Council Provides good value for money"</t>
  </si>
  <si>
    <t>"Overall, how satisfied are you with your local area as a place to live?"</t>
  </si>
  <si>
    <t>and those answering 'definitely agree' or 'tend to agree' to the question:</t>
  </si>
  <si>
    <t>"Do you agree or disagree that you can influence decisions affecting your local area?"</t>
  </si>
  <si>
    <t>The charts and data tables presented are the proportion of respondents saying that they are 'very satisfied' or 'satisfied'</t>
  </si>
  <si>
    <t>Where questions were not asked in specific questionnaires</t>
  </si>
  <si>
    <t>represent formal reported performance information</t>
  </si>
  <si>
    <t>Indicator*</t>
  </si>
  <si>
    <t>*All data rounded to 0dp and excludes unique</t>
  </si>
  <si>
    <t>+/- margin of error. Data does not necessarily</t>
  </si>
  <si>
    <t>Voicebox data © Bath and North East Somerset Council</t>
  </si>
  <si>
    <t>All other data © Crown Copyright (date of publication)</t>
  </si>
  <si>
    <t>then where possible, historic data has been carried forward</t>
  </si>
  <si>
    <t>Customer Satisfaction (Survey based) - Over Time: Bath and North East Somerset Council</t>
  </si>
  <si>
    <t>Survey</t>
  </si>
  <si>
    <t>Voicebox 17 (Jun 10)</t>
  </si>
  <si>
    <t>Produced by: Research and Intelligence Team January 2011</t>
  </si>
  <si>
    <r>
      <t xml:space="preserve">NOTE: August 2010: </t>
    </r>
    <r>
      <rPr>
        <sz val="10"/>
        <rFont val="Arial"/>
        <family val="2"/>
      </rPr>
      <t>New guidance by Government has scrapped Place Survey, meaning that national comparator data not available from that period</t>
    </r>
  </si>
  <si>
    <t>Voicebox 18 (Oct 10)</t>
  </si>
  <si>
    <t>National Average*</t>
  </si>
  <si>
    <t>Local Tip/Recycling Centre</t>
  </si>
  <si>
    <t>Local Tip/Recycling Centre - National Average</t>
  </si>
  <si>
    <r>
      <t xml:space="preserve">*NOTE: August 2010: </t>
    </r>
    <r>
      <rPr>
        <sz val="10"/>
        <rFont val="Arial"/>
        <family val="2"/>
      </rPr>
      <t>New guidance by Government has scrapped then Place Survey, meaning that national comparator data is not available from 2008 onwards</t>
    </r>
  </si>
  <si>
    <t>Voicebox 19 (Jun 11)</t>
  </si>
  <si>
    <t>Voicebox 20 (Oct 11)</t>
  </si>
  <si>
    <t>Corporate Satisfaction Measures - Public Surveys 2000 - 2011</t>
  </si>
  <si>
    <t>From October 2011 this list was increased to match CIPFA benchmarking:</t>
  </si>
  <si>
    <t>Maintenance of local roads</t>
  </si>
  <si>
    <t>Adult education</t>
  </si>
  <si>
    <t>Road safety improvements</t>
  </si>
  <si>
    <t>Support to businesses</t>
  </si>
  <si>
    <t>Planning applications</t>
  </si>
  <si>
    <t>Street Cleaning</t>
  </si>
  <si>
    <t>. = 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</si>
</sst>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m\ yyyy"/>
    <numFmt numFmtId="165" formatCode="mmmm\-yyyy"/>
    <numFmt numFmtId="166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1" fontId="2" fillId="0" borderId="1" xfId="0" applyNumberFormat="1" applyFont="1" applyBorder="1"/>
    <xf numFmtId="0" fontId="7" fillId="0" borderId="0" xfId="2" applyAlignment="1" applyProtection="1"/>
    <xf numFmtId="0" fontId="5" fillId="0" borderId="0" xfId="0" applyFont="1" applyAlignment="1">
      <alignment horizontal="center"/>
    </xf>
    <xf numFmtId="164" fontId="9" fillId="0" borderId="0" xfId="0" applyNumberFormat="1" applyFont="1" applyAlignment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/>
    <xf numFmtId="1" fontId="2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8" fillId="0" borderId="0" xfId="0" applyFont="1" applyFill="1" applyBorder="1" applyAlignment="1"/>
    <xf numFmtId="0" fontId="8" fillId="0" borderId="0" xfId="0" applyFont="1"/>
    <xf numFmtId="165" fontId="0" fillId="0" borderId="0" xfId="0" applyNumberFormat="1" applyAlignment="1">
      <alignment horizontal="left"/>
    </xf>
    <xf numFmtId="1" fontId="2" fillId="0" borderId="1" xfId="0" applyNumberFormat="1" applyFont="1" applyFill="1" applyBorder="1"/>
    <xf numFmtId="1" fontId="2" fillId="0" borderId="1" xfId="1" applyNumberFormat="1" applyFont="1" applyFill="1" applyBorder="1"/>
    <xf numFmtId="0" fontId="2" fillId="0" borderId="0" xfId="0" quotePrefix="1" applyFont="1" applyFill="1" applyBorder="1"/>
    <xf numFmtId="1" fontId="0" fillId="0" borderId="0" xfId="0" applyNumberFormat="1"/>
    <xf numFmtId="0" fontId="6" fillId="2" borderId="0" xfId="0" applyFont="1" applyFill="1" applyBorder="1"/>
    <xf numFmtId="0" fontId="9" fillId="0" borderId="0" xfId="0" applyFont="1" applyFill="1" applyBorder="1" applyAlignment="1"/>
    <xf numFmtId="0" fontId="2" fillId="0" borderId="4" xfId="0" applyFont="1" applyBorder="1"/>
    <xf numFmtId="1" fontId="2" fillId="0" borderId="4" xfId="0" applyNumberFormat="1" applyFont="1" applyFill="1" applyBorder="1"/>
    <xf numFmtId="1" fontId="2" fillId="0" borderId="4" xfId="0" applyNumberFormat="1" applyFont="1" applyBorder="1"/>
    <xf numFmtId="1" fontId="2" fillId="0" borderId="4" xfId="1" applyNumberFormat="1" applyFont="1" applyBorder="1"/>
    <xf numFmtId="0" fontId="2" fillId="0" borderId="1" xfId="0" applyFont="1" applyBorder="1" applyAlignment="1"/>
    <xf numFmtId="166" fontId="2" fillId="0" borderId="1" xfId="1" applyNumberFormat="1" applyFont="1" applyBorder="1"/>
    <xf numFmtId="166" fontId="2" fillId="0" borderId="0" xfId="1" applyNumberFormat="1" applyFont="1"/>
    <xf numFmtId="0" fontId="11" fillId="0" borderId="0" xfId="0" applyFont="1" applyBorder="1" applyAlignment="1"/>
    <xf numFmtId="0" fontId="9" fillId="0" borderId="2" xfId="0" applyFont="1" applyBorder="1" applyAlignment="1"/>
    <xf numFmtId="0" fontId="0" fillId="0" borderId="3" xfId="0" applyBorder="1" applyAlignment="1"/>
    <xf numFmtId="0" fontId="3" fillId="0" borderId="0" xfId="0" applyFont="1" applyAlignment="1">
      <alignment wrapText="1" shrinkToFit="1"/>
    </xf>
    <xf numFmtId="0" fontId="0" fillId="0" borderId="0" xfId="0" applyAlignment="1"/>
    <xf numFmtId="1" fontId="6" fillId="2" borderId="0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Charts!$G$3</c:f>
          <c:strCache>
            <c:ptCount val="1"/>
            <c:pt idx="0">
              <c:v>Museums and Galleries</c:v>
            </c:pt>
          </c:strCache>
        </c:strRef>
      </c:tx>
      <c:layout>
        <c:manualLayout>
          <c:xMode val="edge"/>
          <c:yMode val="edge"/>
          <c:x val="0.39421372963322365"/>
          <c:y val="3.48837209302325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4079094568595"/>
          <c:y val="0.1744186046511628"/>
          <c:w val="0.85714361397315597"/>
          <c:h val="0.3691860465116279"/>
        </c:manualLayout>
      </c:layout>
      <c:lineChart>
        <c:grouping val="standard"/>
        <c:varyColors val="0"/>
        <c:ser>
          <c:idx val="0"/>
          <c:order val="0"/>
          <c:tx>
            <c:strRef>
              <c:f>Charts!$B$4</c:f>
              <c:strCache>
                <c:ptCount val="1"/>
                <c:pt idx="0">
                  <c:v>Bath and North East Somerset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3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Charts!$A$5:$A$19</c:f>
              <c:strCache>
                <c:ptCount val="15"/>
                <c:pt idx="0">
                  <c:v>DETR - 2000</c:v>
                </c:pt>
                <c:pt idx="1">
                  <c:v>Voicebox 9 (2001)</c:v>
                </c:pt>
                <c:pt idx="2">
                  <c:v>BVPI (Oct 03)</c:v>
                </c:pt>
                <c:pt idx="3">
                  <c:v>Voicebox 10 (2004)</c:v>
                </c:pt>
                <c:pt idx="4">
                  <c:v>Voicebox 11 (2005)</c:v>
                </c:pt>
                <c:pt idx="5">
                  <c:v>Voicebox 12 (Mar 06)</c:v>
                </c:pt>
                <c:pt idx="6">
                  <c:v>BVPI  (Oct06)</c:v>
                </c:pt>
                <c:pt idx="7">
                  <c:v>Voicebox 13 (Mar 07)</c:v>
                </c:pt>
                <c:pt idx="8">
                  <c:v>Place Survey (Oct 08)</c:v>
                </c:pt>
                <c:pt idx="9">
                  <c:v>Voicebox 15 (Mar 09)</c:v>
                </c:pt>
                <c:pt idx="10">
                  <c:v>Voicebox 16 (Oct 09)</c:v>
                </c:pt>
                <c:pt idx="11">
                  <c:v>Voicebox 17 (Jun 10)</c:v>
                </c:pt>
                <c:pt idx="12">
                  <c:v>Voicebox 18 (Oct 10)</c:v>
                </c:pt>
                <c:pt idx="13">
                  <c:v>Voicebox 19 (Jun 11)</c:v>
                </c:pt>
                <c:pt idx="14">
                  <c:v>Voicebox 20 (Oct 11)</c:v>
                </c:pt>
              </c:strCache>
            </c:strRef>
          </c:cat>
          <c:val>
            <c:numRef>
              <c:f>Charts!$B$5:$B$19</c:f>
              <c:numCache>
                <c:formatCode>0</c:formatCode>
                <c:ptCount val="15"/>
                <c:pt idx="0">
                  <c:v>57</c:v>
                </c:pt>
                <c:pt idx="1">
                  <c:v>59</c:v>
                </c:pt>
                <c:pt idx="2">
                  <c:v>60</c:v>
                </c:pt>
                <c:pt idx="3">
                  <c:v>54</c:v>
                </c:pt>
                <c:pt idx="4">
                  <c:v>64</c:v>
                </c:pt>
                <c:pt idx="5">
                  <c:v>63</c:v>
                </c:pt>
                <c:pt idx="6">
                  <c:v>60</c:v>
                </c:pt>
                <c:pt idx="7">
                  <c:v>66</c:v>
                </c:pt>
                <c:pt idx="8">
                  <c:v>60</c:v>
                </c:pt>
                <c:pt idx="9">
                  <c:v>56.3947078280044</c:v>
                </c:pt>
                <c:pt idx="10">
                  <c:v>68.944636678200695</c:v>
                </c:pt>
                <c:pt idx="11">
                  <c:v>61</c:v>
                </c:pt>
                <c:pt idx="12">
                  <c:v>47</c:v>
                </c:pt>
                <c:pt idx="13">
                  <c:v>51</c:v>
                </c:pt>
                <c:pt idx="14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Charts!$C$4</c:f>
              <c:strCache>
                <c:ptCount val="1"/>
                <c:pt idx="0">
                  <c:v>National Average*</c:v>
                </c:pt>
              </c:strCache>
            </c:strRef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Charts!$A$5:$A$19</c:f>
              <c:strCache>
                <c:ptCount val="15"/>
                <c:pt idx="0">
                  <c:v>DETR - 2000</c:v>
                </c:pt>
                <c:pt idx="1">
                  <c:v>Voicebox 9 (2001)</c:v>
                </c:pt>
                <c:pt idx="2">
                  <c:v>BVPI (Oct 03)</c:v>
                </c:pt>
                <c:pt idx="3">
                  <c:v>Voicebox 10 (2004)</c:v>
                </c:pt>
                <c:pt idx="4">
                  <c:v>Voicebox 11 (2005)</c:v>
                </c:pt>
                <c:pt idx="5">
                  <c:v>Voicebox 12 (Mar 06)</c:v>
                </c:pt>
                <c:pt idx="6">
                  <c:v>BVPI  (Oct06)</c:v>
                </c:pt>
                <c:pt idx="7">
                  <c:v>Voicebox 13 (Mar 07)</c:v>
                </c:pt>
                <c:pt idx="8">
                  <c:v>Place Survey (Oct 08)</c:v>
                </c:pt>
                <c:pt idx="9">
                  <c:v>Voicebox 15 (Mar 09)</c:v>
                </c:pt>
                <c:pt idx="10">
                  <c:v>Voicebox 16 (Oct 09)</c:v>
                </c:pt>
                <c:pt idx="11">
                  <c:v>Voicebox 17 (Jun 10)</c:v>
                </c:pt>
                <c:pt idx="12">
                  <c:v>Voicebox 18 (Oct 10)</c:v>
                </c:pt>
                <c:pt idx="13">
                  <c:v>Voicebox 19 (Jun 11)</c:v>
                </c:pt>
                <c:pt idx="14">
                  <c:v>Voicebox 20 (Oct 11)</c:v>
                </c:pt>
              </c:strCache>
            </c:strRef>
          </c:cat>
          <c:val>
            <c:numRef>
              <c:f>Charts!$C$5:$C$19</c:f>
              <c:numCache>
                <c:formatCode>0</c:formatCode>
                <c:ptCount val="1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39.5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21312"/>
        <c:axId val="162622848"/>
      </c:lineChart>
      <c:catAx>
        <c:axId val="1626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2284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8933117771245773E-2"/>
              <c:y val="0.340116279069767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2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305629896613198"/>
          <c:y val="0.91569767441860461"/>
          <c:w val="0.54430427807156112"/>
          <c:h val="6.39534883720930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152400</xdr:colOff>
      <xdr:row>3</xdr:row>
      <xdr:rowOff>104775</xdr:rowOff>
    </xdr:from>
    <xdr:to>
      <xdr:col>8</xdr:col>
      <xdr:colOff>104775</xdr:colOff>
      <xdr:row>23</xdr:row>
      <xdr:rowOff>147918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bathnes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search@bathne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zoomScale="85" workbookViewId="0">
      <selection activeCell="G3" sqref="G3:H3"/>
    </sheetView>
  </sheetViews>
  <sheetFormatPr defaultRowHeight="12.75" x14ac:dyDescent="0.2"/>
  <cols>
    <col min="1" max="1" width="24.42578125" customWidth="1"/>
    <col min="2" max="2" width="25.140625" customWidth="1"/>
    <col min="3" max="3" width="16.28515625" customWidth="1"/>
    <col min="4" max="4" width="10" customWidth="1"/>
    <col min="5" max="5" width="10.28515625" customWidth="1"/>
    <col min="6" max="6" width="16" customWidth="1"/>
    <col min="7" max="7" width="16.140625" bestFit="1" customWidth="1"/>
    <col min="8" max="8" width="27.28515625" customWidth="1"/>
  </cols>
  <sheetData>
    <row r="1" spans="1:16" ht="20.25" x14ac:dyDescent="0.3">
      <c r="D1" s="16" t="s">
        <v>78</v>
      </c>
    </row>
    <row r="2" spans="1:16" ht="10.5" customHeight="1" thickBot="1" x14ac:dyDescent="0.35">
      <c r="D2" s="16"/>
    </row>
    <row r="3" spans="1:16" ht="13.5" thickBot="1" x14ac:dyDescent="0.25">
      <c r="A3" s="1"/>
      <c r="B3" s="1"/>
      <c r="C3" s="1"/>
      <c r="D3" s="1"/>
      <c r="E3" s="1"/>
      <c r="F3" s="10" t="s">
        <v>54</v>
      </c>
      <c r="G3" s="38" t="s">
        <v>11</v>
      </c>
      <c r="H3" s="39"/>
    </row>
    <row r="4" spans="1:16" x14ac:dyDescent="0.2">
      <c r="A4" s="5" t="s">
        <v>79</v>
      </c>
      <c r="B4" s="19" t="s">
        <v>19</v>
      </c>
      <c r="C4" s="20" t="s">
        <v>84</v>
      </c>
      <c r="D4" s="1"/>
      <c r="E4" s="1"/>
      <c r="F4" s="1"/>
      <c r="G4" s="1"/>
    </row>
    <row r="5" spans="1:16" x14ac:dyDescent="0.2">
      <c r="A5" s="5" t="s">
        <v>2</v>
      </c>
      <c r="B5" s="18">
        <f>INDEX('Base Data'!$B$2:$N$33,MATCH($G$3,allcat,FALSE),MATCH($A5,year,FALSE))</f>
        <v>57</v>
      </c>
      <c r="C5" s="18">
        <f>IF(ISERROR(INDEX('Base Data'!$B$2:$L$33,MATCH($G$3,allcat,FALSE)+1,MATCH($A5,year,FALSE))),"No Data",(INDEX('Base Data'!$B$2:$L$33,MATCH($G$3,allcat,FALSE)+1,MATCH($A5,year,FALSE))))</f>
        <v>41</v>
      </c>
      <c r="D5" s="1"/>
    </row>
    <row r="6" spans="1:16" x14ac:dyDescent="0.2">
      <c r="A6" s="5" t="s">
        <v>27</v>
      </c>
      <c r="B6" s="18">
        <f>INDEX('Base Data'!$B$2:$N$33,MATCH($G$3,allcat,FALSE),MATCH($A6,year,FALSE))</f>
        <v>59</v>
      </c>
      <c r="C6" s="18">
        <f>IF(ISERROR(INDEX('Base Data'!$B$2:$L$33,MATCH($G$3,allcat,FALSE)+1,MATCH($A6,year,FALSE))),"No Data",(INDEX('Base Data'!$B$2:$L$33,MATCH($G$3,allcat,FALSE)+1,MATCH($A6,year,FALSE))))</f>
        <v>41</v>
      </c>
      <c r="D6" s="1"/>
    </row>
    <row r="7" spans="1:16" x14ac:dyDescent="0.2">
      <c r="A7" s="5" t="s">
        <v>26</v>
      </c>
      <c r="B7" s="18">
        <f>INDEX('Base Data'!$B$2:$N$33,MATCH($G$3,allcat,FALSE),MATCH($A7,year,FALSE))</f>
        <v>60</v>
      </c>
      <c r="C7" s="18">
        <f>IF(ISERROR(INDEX('Base Data'!$B$2:$L$33,MATCH($G$3,allcat,FALSE)+1,MATCH($A7,year,FALSE))),"No Data",(INDEX('Base Data'!$B$2:$L$33,MATCH($G$3,allcat,FALSE)+1,MATCH($A7,year,FALSE))))</f>
        <v>41</v>
      </c>
      <c r="D7" s="1"/>
    </row>
    <row r="8" spans="1:16" x14ac:dyDescent="0.2">
      <c r="A8" s="5" t="s">
        <v>25</v>
      </c>
      <c r="B8" s="18">
        <f>INDEX('Base Data'!$B$2:$N$33,MATCH($G$3,allcat,FALSE),MATCH($A8,year,FALSE))</f>
        <v>54</v>
      </c>
      <c r="C8" s="18">
        <f>IF(ISERROR(INDEX('Base Data'!$B$2:$L$33,MATCH($G$3,allcat,FALSE)+1,MATCH($A8,year,FALSE))),"No Data",(INDEX('Base Data'!$B$2:$L$33,MATCH($G$3,allcat,FALSE)+1,MATCH($A8,year,FALSE))))</f>
        <v>41</v>
      </c>
      <c r="D8" s="1"/>
    </row>
    <row r="9" spans="1:16" x14ac:dyDescent="0.2">
      <c r="A9" s="5" t="s">
        <v>24</v>
      </c>
      <c r="B9" s="18">
        <f>INDEX('Base Data'!$B$2:$N$33,MATCH($G$3,allcat,FALSE),MATCH($A9,year,FALSE))</f>
        <v>64</v>
      </c>
      <c r="C9" s="18">
        <f>IF(ISERROR(INDEX('Base Data'!$B$2:$L$33,MATCH($G$3,allcat,FALSE)+1,MATCH($A9,year,FALSE))),"No Data",(INDEX('Base Data'!$B$2:$L$33,MATCH($G$3,allcat,FALSE)+1,MATCH($A9,year,FALSE))))</f>
        <v>41</v>
      </c>
      <c r="D9" s="1"/>
    </row>
    <row r="10" spans="1:16" x14ac:dyDescent="0.2">
      <c r="A10" s="5" t="s">
        <v>23</v>
      </c>
      <c r="B10" s="18">
        <f>INDEX('Base Data'!$B$2:$N$33,MATCH($G$3,allcat,FALSE),MATCH($A10,year,FALSE))</f>
        <v>63</v>
      </c>
      <c r="C10" s="18">
        <f>IF(ISERROR(INDEX('Base Data'!$B$2:$L$33,MATCH($G$3,allcat,FALSE)+1,MATCH($A10,year,FALSE))),"No Data",(INDEX('Base Data'!$B$2:$L$33,MATCH($G$3,allcat,FALSE)+1,MATCH($A10,year,FALSE))))</f>
        <v>41</v>
      </c>
      <c r="D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5" t="s">
        <v>22</v>
      </c>
      <c r="B11" s="18">
        <f>INDEX('Base Data'!$B$2:$N$33,MATCH($G$3,allcat,FALSE),MATCH($A11,year,FALSE))</f>
        <v>60</v>
      </c>
      <c r="C11" s="18">
        <f>IF(ISERROR(INDEX('Base Data'!$B$2:$L$33,MATCH($G$3,allcat,FALSE)+1,MATCH($A11,year,FALSE))),"No Data",(INDEX('Base Data'!$B$2:$L$33,MATCH($G$3,allcat,FALSE)+1,MATCH($A11,year,FALSE))))</f>
        <v>41</v>
      </c>
      <c r="H11" s="1"/>
    </row>
    <row r="12" spans="1:16" x14ac:dyDescent="0.2">
      <c r="A12" s="5" t="s">
        <v>21</v>
      </c>
      <c r="B12" s="18">
        <f>INDEX('Base Data'!$B$2:$N$33,MATCH($G$3,allcat,FALSE),MATCH($A12,year,FALSE))</f>
        <v>66</v>
      </c>
      <c r="C12" s="18">
        <f>IF(ISERROR(INDEX('Base Data'!$B$2:$L$33,MATCH($G$3,allcat,FALSE)+1,MATCH($A12,year,FALSE))),"No Data",(INDEX('Base Data'!$B$2:$L$33,MATCH($G$3,allcat,FALSE)+1,MATCH($A12,year,FALSE))))</f>
        <v>41</v>
      </c>
    </row>
    <row r="13" spans="1:16" x14ac:dyDescent="0.2">
      <c r="A13" s="5" t="s">
        <v>20</v>
      </c>
      <c r="B13" s="18">
        <f>INDEX('Base Data'!$B$2:$N$33,MATCH($G$3,allcat,FALSE),MATCH($A13,year,FALSE))</f>
        <v>60</v>
      </c>
      <c r="C13" s="18">
        <f>IF(ISERROR(INDEX('Base Data'!$B$2:$L$33,MATCH($G$3,allcat,FALSE)+1,MATCH($A13,year,FALSE))),"No Data",(INDEX('Base Data'!$B$2:$L$33,MATCH($G$3,allcat,FALSE)+1,MATCH($A13,year,FALSE))))</f>
        <v>39.5</v>
      </c>
    </row>
    <row r="14" spans="1:16" x14ac:dyDescent="0.2">
      <c r="A14" s="6" t="s">
        <v>3</v>
      </c>
      <c r="B14" s="18">
        <f>INDEX('Base Data'!$B$2:$N$33,MATCH($G$3,allcat,FALSE),MATCH($A14,year,FALSE))</f>
        <v>56.3947078280044</v>
      </c>
      <c r="C14" s="18">
        <f>IF(ISERROR(INDEX('Base Data'!$B$2:$L$33,MATCH($G$3,allcat,FALSE)+1,MATCH($A14,year,FALSE))),"No Data",(INDEX('Base Data'!$B$2:$L$33,MATCH($G$3,allcat,FALSE)+1,MATCH($A14,year,FALSE))))</f>
        <v>0</v>
      </c>
    </row>
    <row r="15" spans="1:16" x14ac:dyDescent="0.2">
      <c r="A15" s="6" t="s">
        <v>4</v>
      </c>
      <c r="B15" s="18">
        <f>INDEX('Base Data'!$B$2:$N$33,MATCH($G$3,allcat,FALSE),MATCH($A15,year,FALSE))</f>
        <v>68.944636678200695</v>
      </c>
      <c r="C15" s="18">
        <f>IF(ISERROR(INDEX('Base Data'!$B$2:$L$33,MATCH($G$3,allcat,FALSE)+1,MATCH($A15,year,FALSE))),"No Data",(INDEX('Base Data'!$B$2:$L$33,MATCH($G$3,allcat,FALSE)+1,MATCH($A15,year,FALSE))))</f>
        <v>0</v>
      </c>
      <c r="D15" s="1"/>
      <c r="I15" s="1"/>
      <c r="J15" s="1"/>
      <c r="K15" s="1"/>
      <c r="L15" s="1"/>
    </row>
    <row r="16" spans="1:16" x14ac:dyDescent="0.2">
      <c r="A16" s="6" t="s">
        <v>80</v>
      </c>
      <c r="B16" s="18">
        <f>INDEX('Base Data'!$B$2:$N$33,MATCH($G$3,allcat,FALSE),MATCH($A16,year,FALSE))</f>
        <v>61</v>
      </c>
      <c r="C16" s="18" t="str">
        <f>IF(ISERROR(INDEX('Base Data'!$B$2:$L$33,MATCH($G$3,allcat,FALSE)+1,MATCH($A16,year,FALSE))),"No Data",(INDEX('Base Data'!$B$2:$L$33,MATCH($G$3,allcat,FALSE)+1,MATCH($A16,year,FALSE))))</f>
        <v>No Data</v>
      </c>
      <c r="D16" s="1"/>
      <c r="I16" s="1"/>
      <c r="J16" s="1"/>
      <c r="K16" s="1"/>
      <c r="L16" s="1"/>
    </row>
    <row r="17" spans="1:13" x14ac:dyDescent="0.2">
      <c r="A17" s="6" t="s">
        <v>83</v>
      </c>
      <c r="B17" s="18">
        <f>INDEX('Base Data'!$B$2:$N$33,MATCH($G$3,allcat,FALSE),MATCH($A17,year,FALSE))</f>
        <v>47</v>
      </c>
      <c r="C17" s="18" t="str">
        <f>IF(ISERROR(INDEX('Base Data'!$B$2:$L$33,MATCH($G$3,allcat,FALSE)+1,MATCH($A17,year,FALSE))),"No Data",(INDEX('Base Data'!$B$2:$L$33,MATCH($G$3,allcat,FALSE)+1,MATCH($A17,year,FALSE))))</f>
        <v>No Data</v>
      </c>
      <c r="D17" s="1"/>
      <c r="I17" s="1"/>
      <c r="J17" s="1"/>
      <c r="K17" s="2"/>
      <c r="L17" s="2"/>
    </row>
    <row r="18" spans="1:13" x14ac:dyDescent="0.2">
      <c r="A18" s="5" t="s">
        <v>88</v>
      </c>
      <c r="B18" s="18">
        <f>INDEX('Base Data'!$B$2:$P$33,MATCH($G$3,allcat,FALSE),MATCH($A18,year,FALSE))</f>
        <v>51</v>
      </c>
      <c r="C18" s="18" t="str">
        <f>IF(ISERROR(INDEX('Base Data'!$B$2:$L$33,MATCH($G$3,allcat,FALSE)+1,MATCH($A18,year,FALSE))),"No Data",(INDEX('Base Data'!$B$2:$L$33,MATCH($G$3,allcat,FALSE)+1,MATCH($A18,year,FALSE))))</f>
        <v>No Data</v>
      </c>
      <c r="D18" s="1"/>
      <c r="I18" s="1"/>
      <c r="J18" s="1"/>
      <c r="K18" s="2"/>
      <c r="L18" s="2"/>
    </row>
    <row r="19" spans="1:13" x14ac:dyDescent="0.2">
      <c r="A19" s="5" t="s">
        <v>89</v>
      </c>
      <c r="B19" s="18">
        <f>INDEX('Base Data'!$B$2:$P$33,MATCH($G$3,allcat,FALSE),MATCH($A19,year,FALSE))</f>
        <v>54</v>
      </c>
      <c r="C19" s="18" t="str">
        <f>IF(ISERROR(INDEX('Base Data'!$B$2:$L$33,MATCH($G$3,allcat,FALSE)+1,MATCH($A19,year,FALSE))),"No Data",(INDEX('Base Data'!$B$2:$L$33,MATCH($G$3,allcat,FALSE)+1,MATCH($A19,year,FALSE))))</f>
        <v>No Data</v>
      </c>
      <c r="D19" s="1"/>
      <c r="I19" s="1"/>
      <c r="J19" s="1"/>
      <c r="K19" s="2"/>
      <c r="L19" s="2"/>
    </row>
    <row r="20" spans="1:13" x14ac:dyDescent="0.2">
      <c r="A20" t="s">
        <v>81</v>
      </c>
      <c r="C20" s="42">
        <f>B17-B19</f>
        <v>-7</v>
      </c>
      <c r="M20" s="1"/>
    </row>
    <row r="21" spans="1:13" x14ac:dyDescent="0.2">
      <c r="A21" s="9" t="s">
        <v>35</v>
      </c>
      <c r="C21" s="28" t="s">
        <v>56</v>
      </c>
    </row>
    <row r="22" spans="1:13" x14ac:dyDescent="0.2">
      <c r="A22" t="s">
        <v>75</v>
      </c>
      <c r="C22" s="28" t="s">
        <v>60</v>
      </c>
    </row>
    <row r="23" spans="1:13" x14ac:dyDescent="0.2">
      <c r="A23" t="s">
        <v>76</v>
      </c>
      <c r="C23" s="28" t="s">
        <v>58</v>
      </c>
    </row>
    <row r="24" spans="1:13" ht="42.75" customHeight="1" x14ac:dyDescent="0.2">
      <c r="A24" s="40" t="s">
        <v>87</v>
      </c>
      <c r="B24" s="41"/>
      <c r="C24" s="28" t="s">
        <v>0</v>
      </c>
    </row>
    <row r="25" spans="1:13" x14ac:dyDescent="0.2">
      <c r="C25" s="28" t="s">
        <v>5</v>
      </c>
    </row>
    <row r="26" spans="1:13" x14ac:dyDescent="0.2">
      <c r="B26" s="27"/>
      <c r="C26" s="28" t="s">
        <v>7</v>
      </c>
    </row>
    <row r="27" spans="1:13" x14ac:dyDescent="0.2">
      <c r="C27" s="28" t="s">
        <v>9</v>
      </c>
    </row>
    <row r="28" spans="1:13" x14ac:dyDescent="0.2">
      <c r="C28" s="28" t="s">
        <v>13</v>
      </c>
    </row>
    <row r="29" spans="1:13" x14ac:dyDescent="0.2">
      <c r="C29" s="28" t="s">
        <v>15</v>
      </c>
    </row>
    <row r="30" spans="1:13" x14ac:dyDescent="0.2">
      <c r="C30" s="28" t="s">
        <v>17</v>
      </c>
    </row>
    <row r="31" spans="1:13" x14ac:dyDescent="0.2">
      <c r="C31" s="28" t="s">
        <v>11</v>
      </c>
    </row>
    <row r="32" spans="1:13" x14ac:dyDescent="0.2">
      <c r="C32" s="28" t="s">
        <v>85</v>
      </c>
    </row>
    <row r="33" spans="1:12" x14ac:dyDescent="0.2">
      <c r="C33" s="37" t="s">
        <v>97</v>
      </c>
    </row>
    <row r="34" spans="1:12" x14ac:dyDescent="0.2">
      <c r="C34" s="37" t="s">
        <v>92</v>
      </c>
    </row>
    <row r="35" spans="1:12" x14ac:dyDescent="0.2">
      <c r="C35" s="37" t="s">
        <v>93</v>
      </c>
    </row>
    <row r="36" spans="1:12" x14ac:dyDescent="0.2">
      <c r="C36" s="37" t="s">
        <v>94</v>
      </c>
    </row>
    <row r="37" spans="1:12" x14ac:dyDescent="0.2">
      <c r="C37" s="37" t="s">
        <v>95</v>
      </c>
    </row>
    <row r="38" spans="1:12" x14ac:dyDescent="0.2">
      <c r="A38" s="4"/>
      <c r="C38" s="37" t="s">
        <v>96</v>
      </c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">
    <mergeCell ref="G3:H3"/>
    <mergeCell ref="A24:B24"/>
  </mergeCells>
  <phoneticPr fontId="4" type="noConversion"/>
  <dataValidations count="1">
    <dataValidation type="list" allowBlank="1" showInputMessage="1" showErrorMessage="1" sqref="G3:H3">
      <formula1>$C$20:$C$38</formula1>
    </dataValidation>
  </dataValidations>
  <hyperlinks>
    <hyperlink ref="A21" r:id="rId1"/>
  </hyperlinks>
  <pageMargins left="0.75" right="0.75" top="1" bottom="1" header="0.5" footer="0.5"/>
  <pageSetup paperSize="9" scale="86" orientation="landscape" horizontalDpi="2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showGridLines="0" topLeftCell="A21" workbookViewId="0">
      <selection activeCell="A51" sqref="A51"/>
    </sheetView>
  </sheetViews>
  <sheetFormatPr defaultRowHeight="12.75" x14ac:dyDescent="0.2"/>
  <cols>
    <col min="1" max="1" width="12" bestFit="1" customWidth="1"/>
  </cols>
  <sheetData>
    <row r="1" spans="1:1" x14ac:dyDescent="0.2">
      <c r="A1" s="3" t="s">
        <v>90</v>
      </c>
    </row>
    <row r="3" spans="1:1" x14ac:dyDescent="0.2">
      <c r="A3" s="3" t="s">
        <v>34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s="9" t="s">
        <v>35</v>
      </c>
    </row>
    <row r="7" spans="1:1" x14ac:dyDescent="0.2">
      <c r="A7" s="23">
        <v>40909</v>
      </c>
    </row>
    <row r="9" spans="1:1" x14ac:dyDescent="0.2">
      <c r="A9" s="3" t="s">
        <v>82</v>
      </c>
    </row>
    <row r="10" spans="1:1" ht="15" customHeight="1" x14ac:dyDescent="0.2">
      <c r="A10" s="3"/>
    </row>
    <row r="11" spans="1:1" x14ac:dyDescent="0.2">
      <c r="A11" t="s">
        <v>51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6" spans="1:1" x14ac:dyDescent="0.2">
      <c r="A16" t="s">
        <v>33</v>
      </c>
    </row>
    <row r="17" spans="1:1" x14ac:dyDescent="0.2">
      <c r="A17" t="s">
        <v>53</v>
      </c>
    </row>
    <row r="18" spans="1:1" x14ac:dyDescent="0.2">
      <c r="A18" t="s">
        <v>36</v>
      </c>
    </row>
    <row r="19" spans="1:1" x14ac:dyDescent="0.2">
      <c r="A19" s="12" t="s">
        <v>37</v>
      </c>
    </row>
    <row r="20" spans="1:1" x14ac:dyDescent="0.2">
      <c r="A20" s="12"/>
    </row>
    <row r="21" spans="1:1" x14ac:dyDescent="0.2">
      <c r="A21" s="12" t="s">
        <v>69</v>
      </c>
    </row>
    <row r="22" spans="1:1" x14ac:dyDescent="0.2">
      <c r="A22" s="12" t="s">
        <v>52</v>
      </c>
    </row>
    <row r="23" spans="1:1" x14ac:dyDescent="0.2">
      <c r="A23" s="12"/>
    </row>
    <row r="24" spans="1:1" x14ac:dyDescent="0.2">
      <c r="A24" s="13" t="s">
        <v>38</v>
      </c>
    </row>
    <row r="25" spans="1:1" x14ac:dyDescent="0.2">
      <c r="A25" s="13" t="s">
        <v>40</v>
      </c>
    </row>
    <row r="26" spans="1:1" x14ac:dyDescent="0.2">
      <c r="A26" s="12"/>
    </row>
    <row r="27" spans="1:1" x14ac:dyDescent="0.2">
      <c r="A27" s="13" t="s">
        <v>39</v>
      </c>
    </row>
    <row r="28" spans="1:1" x14ac:dyDescent="0.2">
      <c r="A28" s="14" t="s">
        <v>41</v>
      </c>
    </row>
    <row r="29" spans="1:1" x14ac:dyDescent="0.2">
      <c r="A29" s="14" t="s">
        <v>42</v>
      </c>
    </row>
    <row r="30" spans="1:1" x14ac:dyDescent="0.2">
      <c r="A30" s="14" t="s">
        <v>43</v>
      </c>
    </row>
    <row r="31" spans="1:1" x14ac:dyDescent="0.2">
      <c r="A31" s="14" t="s">
        <v>44</v>
      </c>
    </row>
    <row r="32" spans="1:1" x14ac:dyDescent="0.2">
      <c r="A32" s="14" t="s">
        <v>45</v>
      </c>
    </row>
    <row r="33" spans="1:1" x14ac:dyDescent="0.2">
      <c r="A33" s="14" t="s">
        <v>46</v>
      </c>
    </row>
    <row r="34" spans="1:1" x14ac:dyDescent="0.2">
      <c r="A34" s="14" t="s">
        <v>47</v>
      </c>
    </row>
    <row r="35" spans="1:1" x14ac:dyDescent="0.2">
      <c r="A35" s="14" t="s">
        <v>17</v>
      </c>
    </row>
    <row r="36" spans="1:1" x14ac:dyDescent="0.2">
      <c r="A36" s="14" t="s">
        <v>48</v>
      </c>
    </row>
    <row r="37" spans="1:1" x14ac:dyDescent="0.2">
      <c r="A37" s="14" t="s">
        <v>49</v>
      </c>
    </row>
    <row r="38" spans="1:1" ht="13.5" customHeight="1" x14ac:dyDescent="0.2">
      <c r="A38" s="14" t="s">
        <v>50</v>
      </c>
    </row>
    <row r="39" spans="1:1" ht="13.5" customHeight="1" x14ac:dyDescent="0.2">
      <c r="A39" s="29" t="s">
        <v>91</v>
      </c>
    </row>
    <row r="40" spans="1:1" ht="13.5" customHeight="1" x14ac:dyDescent="0.2">
      <c r="A40" s="14" t="s">
        <v>97</v>
      </c>
    </row>
    <row r="41" spans="1:1" ht="13.5" customHeight="1" x14ac:dyDescent="0.2">
      <c r="A41" s="14" t="s">
        <v>92</v>
      </c>
    </row>
    <row r="42" spans="1:1" ht="13.5" customHeight="1" x14ac:dyDescent="0.2">
      <c r="A42" s="14" t="s">
        <v>93</v>
      </c>
    </row>
    <row r="43" spans="1:1" ht="13.5" customHeight="1" x14ac:dyDescent="0.2">
      <c r="A43" s="14" t="s">
        <v>94</v>
      </c>
    </row>
    <row r="44" spans="1:1" ht="13.5" customHeight="1" x14ac:dyDescent="0.2">
      <c r="A44" s="14" t="s">
        <v>95</v>
      </c>
    </row>
    <row r="45" spans="1:1" x14ac:dyDescent="0.2">
      <c r="A45" s="14" t="s">
        <v>96</v>
      </c>
    </row>
    <row r="46" spans="1:1" x14ac:dyDescent="0.2">
      <c r="A46" s="14"/>
    </row>
    <row r="47" spans="1:1" x14ac:dyDescent="0.2">
      <c r="A47" s="21" t="s">
        <v>66</v>
      </c>
    </row>
    <row r="48" spans="1:1" x14ac:dyDescent="0.2">
      <c r="A48" s="15"/>
    </row>
    <row r="49" spans="1:1" x14ac:dyDescent="0.2">
      <c r="A49" s="11" t="s">
        <v>64</v>
      </c>
    </row>
    <row r="50" spans="1:1" x14ac:dyDescent="0.2">
      <c r="A50" s="11"/>
    </row>
    <row r="51" spans="1:1" x14ac:dyDescent="0.2">
      <c r="A51" s="21" t="s">
        <v>65</v>
      </c>
    </row>
    <row r="52" spans="1:1" x14ac:dyDescent="0.2">
      <c r="A52" s="17"/>
    </row>
    <row r="53" spans="1:1" x14ac:dyDescent="0.2">
      <c r="A53" t="s">
        <v>67</v>
      </c>
    </row>
    <row r="55" spans="1:1" x14ac:dyDescent="0.2">
      <c r="A55" s="22" t="s">
        <v>68</v>
      </c>
    </row>
    <row r="58" spans="1:1" x14ac:dyDescent="0.2">
      <c r="A58" s="7" t="s">
        <v>73</v>
      </c>
    </row>
    <row r="59" spans="1:1" x14ac:dyDescent="0.2">
      <c r="A59" s="26" t="s">
        <v>74</v>
      </c>
    </row>
    <row r="60" spans="1:1" x14ac:dyDescent="0.2">
      <c r="A60" s="7" t="s">
        <v>71</v>
      </c>
    </row>
    <row r="61" spans="1:1" x14ac:dyDescent="0.2">
      <c r="A61" s="1"/>
    </row>
    <row r="62" spans="1:1" x14ac:dyDescent="0.2">
      <c r="A62" s="7" t="s">
        <v>70</v>
      </c>
    </row>
    <row r="63" spans="1:1" x14ac:dyDescent="0.2">
      <c r="A63" s="7" t="s">
        <v>77</v>
      </c>
    </row>
  </sheetData>
  <phoneticPr fontId="4" type="noConversion"/>
  <hyperlinks>
    <hyperlink ref="A6" r:id="rId1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40"/>
  <sheetViews>
    <sheetView showGridLines="0" zoomScale="85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P10" sqref="P10"/>
    </sheetView>
  </sheetViews>
  <sheetFormatPr defaultRowHeight="11.25" x14ac:dyDescent="0.2"/>
  <cols>
    <col min="1" max="1" width="41.42578125" style="1" customWidth="1"/>
    <col min="2" max="2" width="10" style="1" bestFit="1" customWidth="1"/>
    <col min="3" max="3" width="14" style="1" bestFit="1" customWidth="1"/>
    <col min="4" max="4" width="10.7109375" style="1" bestFit="1" customWidth="1"/>
    <col min="5" max="6" width="15" style="1" bestFit="1" customWidth="1"/>
    <col min="7" max="7" width="16.28515625" style="1" bestFit="1" customWidth="1"/>
    <col min="8" max="8" width="10.7109375" style="1" bestFit="1" customWidth="1"/>
    <col min="9" max="9" width="16.28515625" style="1" bestFit="1" customWidth="1"/>
    <col min="10" max="10" width="16.5703125" style="1" bestFit="1" customWidth="1"/>
    <col min="11" max="11" width="16.28515625" style="1" bestFit="1" customWidth="1"/>
    <col min="12" max="13" width="16.140625" style="1" bestFit="1" customWidth="1"/>
    <col min="14" max="14" width="15.5703125" style="1" bestFit="1" customWidth="1"/>
    <col min="15" max="15" width="10.140625" style="1" customWidth="1"/>
    <col min="16" max="16" width="9.140625" style="36"/>
    <col min="17" max="16384" width="9.140625" style="1"/>
  </cols>
  <sheetData>
    <row r="1" spans="1:16" x14ac:dyDescent="0.2">
      <c r="A1" s="5" t="s">
        <v>72</v>
      </c>
      <c r="B1" s="5" t="s">
        <v>2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  <c r="H1" s="5" t="s">
        <v>22</v>
      </c>
      <c r="I1" s="5" t="s">
        <v>21</v>
      </c>
      <c r="J1" s="5" t="s">
        <v>20</v>
      </c>
      <c r="K1" s="6" t="s">
        <v>3</v>
      </c>
      <c r="L1" s="6" t="s">
        <v>4</v>
      </c>
      <c r="M1" s="6" t="s">
        <v>80</v>
      </c>
      <c r="N1" s="6" t="s">
        <v>83</v>
      </c>
      <c r="O1" s="5" t="s">
        <v>88</v>
      </c>
      <c r="P1" s="5" t="s">
        <v>89</v>
      </c>
    </row>
    <row r="2" spans="1:16" x14ac:dyDescent="0.2">
      <c r="A2" s="5" t="s">
        <v>0</v>
      </c>
      <c r="B2" s="8">
        <v>67</v>
      </c>
      <c r="C2" s="8">
        <v>45</v>
      </c>
      <c r="D2" s="8">
        <v>61</v>
      </c>
      <c r="E2" s="8">
        <v>42</v>
      </c>
      <c r="F2" s="8">
        <v>45</v>
      </c>
      <c r="G2" s="8">
        <v>56</v>
      </c>
      <c r="H2" s="8">
        <v>65</v>
      </c>
      <c r="I2" s="8">
        <v>64</v>
      </c>
      <c r="J2" s="8">
        <v>54</v>
      </c>
      <c r="K2" s="8">
        <f>(0.584743899758189)*100</f>
        <v>58.474389975818895</v>
      </c>
      <c r="L2" s="8">
        <v>60.057471264367813</v>
      </c>
      <c r="M2" s="24">
        <v>65</v>
      </c>
      <c r="N2" s="24">
        <v>63</v>
      </c>
      <c r="O2" s="5">
        <v>64</v>
      </c>
      <c r="P2" s="5">
        <v>70</v>
      </c>
    </row>
    <row r="3" spans="1:16" hidden="1" x14ac:dyDescent="0.2">
      <c r="A3" s="5" t="s">
        <v>1</v>
      </c>
      <c r="B3" s="8">
        <v>67</v>
      </c>
      <c r="C3" s="8">
        <v>67</v>
      </c>
      <c r="D3" s="8">
        <v>67</v>
      </c>
      <c r="E3" s="8">
        <v>67</v>
      </c>
      <c r="F3" s="8">
        <v>67</v>
      </c>
      <c r="G3" s="8">
        <v>67</v>
      </c>
      <c r="H3" s="8">
        <v>67</v>
      </c>
      <c r="I3" s="8">
        <v>67</v>
      </c>
      <c r="J3" s="8">
        <v>58</v>
      </c>
      <c r="K3" s="8">
        <v>0</v>
      </c>
      <c r="L3" s="8">
        <v>0</v>
      </c>
      <c r="M3" s="8">
        <v>0</v>
      </c>
      <c r="N3" s="24">
        <v>0</v>
      </c>
      <c r="O3" s="5">
        <v>0</v>
      </c>
      <c r="P3" s="5"/>
    </row>
    <row r="4" spans="1:16" x14ac:dyDescent="0.2">
      <c r="A4" s="5" t="s">
        <v>5</v>
      </c>
      <c r="B4" s="8">
        <v>80</v>
      </c>
      <c r="C4" s="8">
        <v>88</v>
      </c>
      <c r="D4" s="8">
        <v>86</v>
      </c>
      <c r="E4" s="8">
        <v>92</v>
      </c>
      <c r="F4" s="8">
        <v>91</v>
      </c>
      <c r="G4" s="8">
        <v>82</v>
      </c>
      <c r="H4" s="8">
        <v>71</v>
      </c>
      <c r="I4" s="8">
        <v>81</v>
      </c>
      <c r="J4" s="8">
        <v>83</v>
      </c>
      <c r="K4" s="8">
        <f>(0.845717884130982)*100</f>
        <v>84.571788413098204</v>
      </c>
      <c r="L4" s="8">
        <v>86.547700754976006</v>
      </c>
      <c r="M4" s="24">
        <v>84</v>
      </c>
      <c r="N4" s="24">
        <v>84</v>
      </c>
      <c r="O4" s="5">
        <v>85</v>
      </c>
      <c r="P4" s="5">
        <v>86</v>
      </c>
    </row>
    <row r="5" spans="1:16" hidden="1" x14ac:dyDescent="0.2">
      <c r="A5" s="5" t="s">
        <v>6</v>
      </c>
      <c r="B5" s="8">
        <v>79</v>
      </c>
      <c r="C5" s="8">
        <v>79</v>
      </c>
      <c r="D5" s="8">
        <v>79</v>
      </c>
      <c r="E5" s="8">
        <v>79</v>
      </c>
      <c r="F5" s="8">
        <v>79</v>
      </c>
      <c r="G5" s="8">
        <v>79</v>
      </c>
      <c r="H5" s="8">
        <v>79</v>
      </c>
      <c r="I5" s="8">
        <v>79</v>
      </c>
      <c r="J5" s="8">
        <v>77</v>
      </c>
      <c r="K5" s="8">
        <v>0</v>
      </c>
      <c r="L5" s="8">
        <v>0</v>
      </c>
      <c r="M5" s="8">
        <v>0</v>
      </c>
      <c r="N5" s="24">
        <v>0</v>
      </c>
      <c r="O5" s="5">
        <v>0</v>
      </c>
      <c r="P5" s="5"/>
    </row>
    <row r="6" spans="1:16" x14ac:dyDescent="0.2">
      <c r="A6" s="5" t="s">
        <v>7</v>
      </c>
      <c r="B6" s="8">
        <v>77</v>
      </c>
      <c r="C6" s="8">
        <v>88</v>
      </c>
      <c r="D6" s="8">
        <v>76</v>
      </c>
      <c r="E6" s="8">
        <v>94</v>
      </c>
      <c r="F6" s="8">
        <v>88</v>
      </c>
      <c r="G6" s="8">
        <v>82</v>
      </c>
      <c r="H6" s="8">
        <v>72</v>
      </c>
      <c r="I6" s="8">
        <v>72</v>
      </c>
      <c r="J6" s="8">
        <v>83</v>
      </c>
      <c r="K6" s="8">
        <f>0.830229536595929*100</f>
        <v>83.022953659592901</v>
      </c>
      <c r="L6" s="8">
        <v>83.886925795053003</v>
      </c>
      <c r="M6" s="24">
        <v>85</v>
      </c>
      <c r="N6" s="24">
        <v>85</v>
      </c>
      <c r="O6" s="5">
        <v>84</v>
      </c>
      <c r="P6" s="5">
        <v>84</v>
      </c>
    </row>
    <row r="7" spans="1:16" hidden="1" x14ac:dyDescent="0.2">
      <c r="A7" s="5" t="s">
        <v>8</v>
      </c>
      <c r="B7" s="8">
        <v>70</v>
      </c>
      <c r="C7" s="8">
        <v>70</v>
      </c>
      <c r="D7" s="8">
        <v>70</v>
      </c>
      <c r="E7" s="8">
        <v>70</v>
      </c>
      <c r="F7" s="8">
        <v>70</v>
      </c>
      <c r="G7" s="8">
        <v>70</v>
      </c>
      <c r="H7" s="8">
        <v>70</v>
      </c>
      <c r="I7" s="8">
        <v>70</v>
      </c>
      <c r="J7" s="8">
        <v>70</v>
      </c>
      <c r="K7" s="8">
        <v>0</v>
      </c>
      <c r="L7" s="8">
        <v>0</v>
      </c>
      <c r="M7" s="8">
        <v>0</v>
      </c>
      <c r="N7" s="24">
        <v>0</v>
      </c>
      <c r="O7" s="5">
        <v>0</v>
      </c>
      <c r="P7" s="5"/>
    </row>
    <row r="8" spans="1:16" x14ac:dyDescent="0.2">
      <c r="A8" s="5" t="s">
        <v>85</v>
      </c>
      <c r="B8" s="8" t="s">
        <v>55</v>
      </c>
      <c r="C8" s="8" t="s">
        <v>55</v>
      </c>
      <c r="D8" s="8" t="s">
        <v>55</v>
      </c>
      <c r="E8" s="8" t="s">
        <v>55</v>
      </c>
      <c r="F8" s="8" t="s">
        <v>55</v>
      </c>
      <c r="G8" s="8" t="s">
        <v>55</v>
      </c>
      <c r="H8" s="8">
        <v>85</v>
      </c>
      <c r="I8" s="8">
        <v>72</v>
      </c>
      <c r="J8" s="8">
        <v>72</v>
      </c>
      <c r="K8" s="8">
        <v>72</v>
      </c>
      <c r="L8" s="8">
        <v>73</v>
      </c>
      <c r="M8" s="8">
        <v>78</v>
      </c>
      <c r="N8" s="24">
        <v>66</v>
      </c>
      <c r="O8" s="5">
        <v>66</v>
      </c>
      <c r="P8" s="5">
        <v>69</v>
      </c>
    </row>
    <row r="9" spans="1:16" hidden="1" x14ac:dyDescent="0.2">
      <c r="A9" s="5" t="s">
        <v>86</v>
      </c>
      <c r="B9" s="8" t="s">
        <v>55</v>
      </c>
      <c r="C9" s="8" t="s">
        <v>55</v>
      </c>
      <c r="D9" s="8" t="s">
        <v>55</v>
      </c>
      <c r="E9" s="8" t="s">
        <v>55</v>
      </c>
      <c r="F9" s="8" t="s">
        <v>55</v>
      </c>
      <c r="G9" s="8" t="s">
        <v>55</v>
      </c>
      <c r="H9" s="8">
        <v>80</v>
      </c>
      <c r="I9" s="8">
        <v>80</v>
      </c>
      <c r="J9" s="8">
        <v>71</v>
      </c>
      <c r="K9" s="8">
        <v>0</v>
      </c>
      <c r="L9" s="8">
        <v>0</v>
      </c>
      <c r="M9" s="8">
        <v>0</v>
      </c>
      <c r="N9" s="24">
        <v>0</v>
      </c>
      <c r="O9" s="5">
        <v>0</v>
      </c>
      <c r="P9" s="5"/>
    </row>
    <row r="10" spans="1:16" x14ac:dyDescent="0.2">
      <c r="A10" s="5" t="s">
        <v>9</v>
      </c>
      <c r="B10" s="8">
        <v>34</v>
      </c>
      <c r="C10" s="8">
        <v>20</v>
      </c>
      <c r="D10" s="8">
        <v>37</v>
      </c>
      <c r="E10" s="8">
        <v>17</v>
      </c>
      <c r="F10" s="8">
        <v>31</v>
      </c>
      <c r="G10" s="8">
        <v>44</v>
      </c>
      <c r="H10" s="8">
        <v>50</v>
      </c>
      <c r="I10" s="8">
        <v>37</v>
      </c>
      <c r="J10" s="8">
        <v>43</v>
      </c>
      <c r="K10" s="8">
        <v>38.496858385693571</v>
      </c>
      <c r="L10" s="8">
        <v>44.796003330557873</v>
      </c>
      <c r="M10" s="24">
        <v>41</v>
      </c>
      <c r="N10" s="24">
        <v>31</v>
      </c>
      <c r="O10" s="5">
        <v>34</v>
      </c>
      <c r="P10" s="5">
        <v>39</v>
      </c>
    </row>
    <row r="11" spans="1:16" hidden="1" x14ac:dyDescent="0.2">
      <c r="A11" s="5" t="s">
        <v>10</v>
      </c>
      <c r="B11" s="8">
        <v>54</v>
      </c>
      <c r="C11" s="8">
        <v>54</v>
      </c>
      <c r="D11" s="8">
        <v>54</v>
      </c>
      <c r="E11" s="8">
        <v>54</v>
      </c>
      <c r="F11" s="8">
        <v>54</v>
      </c>
      <c r="G11" s="8">
        <v>54</v>
      </c>
      <c r="H11" s="8">
        <v>54</v>
      </c>
      <c r="I11" s="8">
        <v>54</v>
      </c>
      <c r="J11" s="8">
        <v>46</v>
      </c>
      <c r="K11" s="8">
        <v>0</v>
      </c>
      <c r="L11" s="8">
        <v>0</v>
      </c>
      <c r="M11" s="8">
        <v>0</v>
      </c>
      <c r="N11" s="24">
        <v>0</v>
      </c>
      <c r="O11" s="5">
        <v>0</v>
      </c>
      <c r="P11" s="5"/>
    </row>
    <row r="12" spans="1:16" x14ac:dyDescent="0.2">
      <c r="A12" s="5" t="s">
        <v>11</v>
      </c>
      <c r="B12" s="8">
        <v>57</v>
      </c>
      <c r="C12" s="8">
        <v>59</v>
      </c>
      <c r="D12" s="8">
        <v>60</v>
      </c>
      <c r="E12" s="8">
        <v>54</v>
      </c>
      <c r="F12" s="8">
        <v>64</v>
      </c>
      <c r="G12" s="8">
        <v>63</v>
      </c>
      <c r="H12" s="8">
        <v>60</v>
      </c>
      <c r="I12" s="8">
        <v>66</v>
      </c>
      <c r="J12" s="8">
        <v>60</v>
      </c>
      <c r="K12" s="8">
        <f>0.563947078280044*100</f>
        <v>56.3947078280044</v>
      </c>
      <c r="L12" s="8">
        <f>0.689446366782007*100</f>
        <v>68.944636678200695</v>
      </c>
      <c r="M12" s="24">
        <v>61</v>
      </c>
      <c r="N12" s="24">
        <v>47</v>
      </c>
      <c r="O12" s="5">
        <v>51</v>
      </c>
      <c r="P12" s="5">
        <v>54</v>
      </c>
    </row>
    <row r="13" spans="1:16" hidden="1" x14ac:dyDescent="0.2">
      <c r="A13" s="5" t="s">
        <v>12</v>
      </c>
      <c r="B13" s="8">
        <v>41</v>
      </c>
      <c r="C13" s="8">
        <v>41</v>
      </c>
      <c r="D13" s="8">
        <v>41</v>
      </c>
      <c r="E13" s="8">
        <v>41</v>
      </c>
      <c r="F13" s="8">
        <v>41</v>
      </c>
      <c r="G13" s="8">
        <v>41</v>
      </c>
      <c r="H13" s="8">
        <v>41</v>
      </c>
      <c r="I13" s="8">
        <v>41</v>
      </c>
      <c r="J13" s="8">
        <v>39.5</v>
      </c>
      <c r="K13" s="8">
        <v>0</v>
      </c>
      <c r="L13" s="8">
        <v>0</v>
      </c>
      <c r="M13" s="8">
        <v>0</v>
      </c>
      <c r="N13" s="24">
        <v>0</v>
      </c>
      <c r="O13" s="5">
        <v>0</v>
      </c>
      <c r="P13" s="5"/>
    </row>
    <row r="14" spans="1:16" x14ac:dyDescent="0.2">
      <c r="A14" s="5" t="s">
        <v>13</v>
      </c>
      <c r="B14" s="8">
        <v>48</v>
      </c>
      <c r="C14" s="8">
        <v>45</v>
      </c>
      <c r="D14" s="8">
        <v>51</v>
      </c>
      <c r="E14" s="8">
        <v>37</v>
      </c>
      <c r="F14" s="8">
        <v>42</v>
      </c>
      <c r="G14" s="8">
        <v>50</v>
      </c>
      <c r="H14" s="8">
        <v>55</v>
      </c>
      <c r="I14" s="8">
        <v>57</v>
      </c>
      <c r="J14" s="8">
        <v>45</v>
      </c>
      <c r="K14" s="8">
        <v>45.123879810226676</v>
      </c>
      <c r="L14" s="8">
        <f>0.510766580534022*100</f>
        <v>51.076658053402198</v>
      </c>
      <c r="M14" s="24">
        <v>51</v>
      </c>
      <c r="N14" s="24">
        <v>42</v>
      </c>
      <c r="O14" s="5">
        <v>41</v>
      </c>
      <c r="P14" s="5">
        <v>44</v>
      </c>
    </row>
    <row r="15" spans="1:16" hidden="1" x14ac:dyDescent="0.2">
      <c r="A15" s="5" t="s">
        <v>14</v>
      </c>
      <c r="B15" s="8">
        <v>58</v>
      </c>
      <c r="C15" s="8">
        <v>58</v>
      </c>
      <c r="D15" s="8">
        <v>58</v>
      </c>
      <c r="E15" s="8">
        <v>58</v>
      </c>
      <c r="F15" s="8">
        <v>58</v>
      </c>
      <c r="G15" s="8">
        <v>58</v>
      </c>
      <c r="H15" s="8">
        <v>58</v>
      </c>
      <c r="I15" s="8">
        <v>58</v>
      </c>
      <c r="J15" s="8">
        <v>46</v>
      </c>
      <c r="K15" s="8">
        <v>0</v>
      </c>
      <c r="L15" s="8">
        <v>0</v>
      </c>
      <c r="M15" s="8">
        <v>0</v>
      </c>
      <c r="N15" s="24">
        <v>0</v>
      </c>
      <c r="O15" s="5">
        <v>0</v>
      </c>
      <c r="P15" s="5"/>
    </row>
    <row r="16" spans="1:16" x14ac:dyDescent="0.2">
      <c r="A16" s="5" t="s">
        <v>15</v>
      </c>
      <c r="B16" s="8">
        <v>75</v>
      </c>
      <c r="C16" s="8">
        <v>79</v>
      </c>
      <c r="D16" s="8">
        <v>83</v>
      </c>
      <c r="E16" s="8">
        <v>74</v>
      </c>
      <c r="F16" s="8">
        <v>76</v>
      </c>
      <c r="G16" s="8">
        <v>82</v>
      </c>
      <c r="H16" s="8">
        <v>85</v>
      </c>
      <c r="I16" s="8">
        <v>83</v>
      </c>
      <c r="J16" s="8">
        <v>77</v>
      </c>
      <c r="K16" s="8">
        <v>80.2519118308592</v>
      </c>
      <c r="L16" s="8">
        <f>0.835172921265636*100</f>
        <v>83.517292126563603</v>
      </c>
      <c r="M16" s="24">
        <v>84</v>
      </c>
      <c r="N16" s="24">
        <v>79</v>
      </c>
      <c r="O16" s="5">
        <v>80</v>
      </c>
      <c r="P16" s="5">
        <v>82</v>
      </c>
    </row>
    <row r="17" spans="1:16" hidden="1" x14ac:dyDescent="0.2">
      <c r="A17" s="5" t="s">
        <v>16</v>
      </c>
      <c r="B17" s="8">
        <v>73</v>
      </c>
      <c r="C17" s="8">
        <v>73</v>
      </c>
      <c r="D17" s="8">
        <v>73</v>
      </c>
      <c r="E17" s="8">
        <v>73</v>
      </c>
      <c r="F17" s="8">
        <v>73</v>
      </c>
      <c r="G17" s="8">
        <v>73</v>
      </c>
      <c r="H17" s="8">
        <v>73</v>
      </c>
      <c r="I17" s="8">
        <v>73</v>
      </c>
      <c r="J17" s="8">
        <v>69</v>
      </c>
      <c r="K17" s="8">
        <v>0</v>
      </c>
      <c r="L17" s="8">
        <v>0</v>
      </c>
      <c r="M17" s="8">
        <v>0</v>
      </c>
      <c r="N17" s="24">
        <v>0</v>
      </c>
      <c r="O17" s="5">
        <v>0</v>
      </c>
      <c r="P17" s="5"/>
    </row>
    <row r="18" spans="1:16" x14ac:dyDescent="0.2">
      <c r="A18" s="5" t="s">
        <v>17</v>
      </c>
      <c r="B18" s="8">
        <v>64</v>
      </c>
      <c r="C18" s="8">
        <v>72</v>
      </c>
      <c r="D18" s="8">
        <v>67</v>
      </c>
      <c r="E18" s="8">
        <v>69</v>
      </c>
      <c r="F18" s="8">
        <v>64</v>
      </c>
      <c r="G18" s="8">
        <v>66</v>
      </c>
      <c r="H18" s="8">
        <v>69</v>
      </c>
      <c r="I18" s="8">
        <v>73</v>
      </c>
      <c r="J18" s="8">
        <v>69</v>
      </c>
      <c r="K18" s="8">
        <v>64.598903836571992</v>
      </c>
      <c r="L18" s="8">
        <f>0.704201680672269*100</f>
        <v>70.420168067226896</v>
      </c>
      <c r="M18" s="24">
        <v>59</v>
      </c>
      <c r="N18" s="24">
        <v>50</v>
      </c>
      <c r="O18" s="5">
        <v>50</v>
      </c>
      <c r="P18" s="5">
        <v>56</v>
      </c>
    </row>
    <row r="19" spans="1:16" hidden="1" x14ac:dyDescent="0.2">
      <c r="A19" s="5" t="s">
        <v>18</v>
      </c>
      <c r="B19" s="8">
        <v>73</v>
      </c>
      <c r="C19" s="8">
        <v>73</v>
      </c>
      <c r="D19" s="8">
        <v>73</v>
      </c>
      <c r="E19" s="8">
        <v>73</v>
      </c>
      <c r="F19" s="8">
        <v>73</v>
      </c>
      <c r="G19" s="8">
        <v>73</v>
      </c>
      <c r="H19" s="8">
        <v>73</v>
      </c>
      <c r="I19" s="8">
        <v>73</v>
      </c>
      <c r="J19" s="8">
        <v>69</v>
      </c>
      <c r="K19" s="8">
        <v>0</v>
      </c>
      <c r="L19" s="8">
        <v>0</v>
      </c>
      <c r="M19" s="8">
        <v>0</v>
      </c>
      <c r="N19" s="24">
        <v>0</v>
      </c>
      <c r="O19" s="5">
        <v>0</v>
      </c>
      <c r="P19" s="5"/>
    </row>
    <row r="20" spans="1:16" x14ac:dyDescent="0.2">
      <c r="A20" s="5" t="s">
        <v>56</v>
      </c>
      <c r="B20" s="24">
        <v>60</v>
      </c>
      <c r="C20" s="8">
        <v>60</v>
      </c>
      <c r="D20" s="24">
        <v>50</v>
      </c>
      <c r="E20" s="8">
        <v>55</v>
      </c>
      <c r="F20" s="8">
        <v>56</v>
      </c>
      <c r="G20" s="8">
        <v>58</v>
      </c>
      <c r="H20" s="24">
        <v>44</v>
      </c>
      <c r="I20" s="8">
        <v>59</v>
      </c>
      <c r="J20" s="24">
        <v>37.6</v>
      </c>
      <c r="K20" s="25">
        <v>40.700000000000003</v>
      </c>
      <c r="L20" s="24">
        <v>50.456140350877185</v>
      </c>
      <c r="M20" s="24">
        <v>56</v>
      </c>
      <c r="N20" s="24">
        <v>50</v>
      </c>
      <c r="O20" s="5">
        <v>48</v>
      </c>
      <c r="P20" s="5">
        <v>51</v>
      </c>
    </row>
    <row r="21" spans="1:16" hidden="1" x14ac:dyDescent="0.2">
      <c r="A21" s="5" t="s">
        <v>57</v>
      </c>
      <c r="B21" s="24">
        <v>65</v>
      </c>
      <c r="C21" s="8">
        <v>65</v>
      </c>
      <c r="D21" s="24">
        <v>55</v>
      </c>
      <c r="E21" s="8">
        <v>55</v>
      </c>
      <c r="F21" s="8">
        <v>55</v>
      </c>
      <c r="G21" s="8">
        <v>55</v>
      </c>
      <c r="H21" s="24">
        <v>51</v>
      </c>
      <c r="I21" s="8">
        <v>51</v>
      </c>
      <c r="J21" s="24">
        <v>45.7</v>
      </c>
      <c r="K21" s="24">
        <v>0</v>
      </c>
      <c r="L21" s="24">
        <v>0</v>
      </c>
      <c r="M21" s="24">
        <v>0</v>
      </c>
      <c r="N21" s="24">
        <v>0</v>
      </c>
      <c r="O21" s="5">
        <v>0</v>
      </c>
      <c r="P21" s="5"/>
    </row>
    <row r="22" spans="1:16" x14ac:dyDescent="0.2">
      <c r="A22" s="5" t="s">
        <v>62</v>
      </c>
      <c r="B22" s="24" t="s">
        <v>55</v>
      </c>
      <c r="C22" s="24" t="s">
        <v>55</v>
      </c>
      <c r="D22" s="24" t="s">
        <v>55</v>
      </c>
      <c r="E22" s="24" t="s">
        <v>55</v>
      </c>
      <c r="F22" s="24" t="s">
        <v>55</v>
      </c>
      <c r="G22" s="24" t="s">
        <v>55</v>
      </c>
      <c r="H22" s="24">
        <v>80</v>
      </c>
      <c r="I22" s="8">
        <v>80</v>
      </c>
      <c r="J22" s="24">
        <v>85</v>
      </c>
      <c r="K22" s="24">
        <v>85</v>
      </c>
      <c r="L22" s="24">
        <v>84</v>
      </c>
      <c r="M22" s="24">
        <v>84</v>
      </c>
      <c r="N22" s="24">
        <v>89</v>
      </c>
      <c r="O22" s="5">
        <v>83</v>
      </c>
      <c r="P22" s="5">
        <v>86</v>
      </c>
    </row>
    <row r="23" spans="1:16" hidden="1" x14ac:dyDescent="0.2">
      <c r="A23" s="5" t="s">
        <v>63</v>
      </c>
      <c r="B23" s="24" t="s">
        <v>55</v>
      </c>
      <c r="C23" s="24" t="s">
        <v>55</v>
      </c>
      <c r="D23" s="24" t="s">
        <v>55</v>
      </c>
      <c r="E23" s="24" t="s">
        <v>55</v>
      </c>
      <c r="F23" s="24" t="s">
        <v>55</v>
      </c>
      <c r="G23" s="24" t="s">
        <v>55</v>
      </c>
      <c r="H23" s="24">
        <v>75</v>
      </c>
      <c r="I23" s="8">
        <v>75</v>
      </c>
      <c r="J23" s="24">
        <v>81</v>
      </c>
      <c r="K23" s="24">
        <v>0</v>
      </c>
      <c r="L23" s="24">
        <v>0</v>
      </c>
      <c r="M23" s="24">
        <v>0</v>
      </c>
      <c r="N23" s="24">
        <v>0</v>
      </c>
      <c r="O23" s="5">
        <v>0</v>
      </c>
      <c r="P23" s="5"/>
    </row>
    <row r="24" spans="1:16" x14ac:dyDescent="0.2">
      <c r="A24" s="6" t="s">
        <v>58</v>
      </c>
      <c r="B24" s="24" t="s">
        <v>55</v>
      </c>
      <c r="C24" s="24" t="s">
        <v>55</v>
      </c>
      <c r="D24" s="24" t="s">
        <v>55</v>
      </c>
      <c r="E24" s="24" t="s">
        <v>55</v>
      </c>
      <c r="F24" s="24" t="s">
        <v>55</v>
      </c>
      <c r="G24" s="24" t="s">
        <v>55</v>
      </c>
      <c r="H24" s="8">
        <v>31</v>
      </c>
      <c r="I24" s="8">
        <v>31</v>
      </c>
      <c r="J24" s="8">
        <v>26.6</v>
      </c>
      <c r="K24" s="8">
        <v>26</v>
      </c>
      <c r="L24" s="8">
        <v>34</v>
      </c>
      <c r="M24" s="24">
        <v>40</v>
      </c>
      <c r="N24" s="24">
        <v>38</v>
      </c>
      <c r="O24" s="5">
        <v>35</v>
      </c>
      <c r="P24" s="5">
        <v>36</v>
      </c>
    </row>
    <row r="25" spans="1:16" hidden="1" x14ac:dyDescent="0.2">
      <c r="A25" s="6" t="s">
        <v>59</v>
      </c>
      <c r="B25" s="24" t="s">
        <v>55</v>
      </c>
      <c r="C25" s="24" t="s">
        <v>55</v>
      </c>
      <c r="D25" s="24" t="s">
        <v>55</v>
      </c>
      <c r="E25" s="24" t="s">
        <v>55</v>
      </c>
      <c r="F25" s="24" t="s">
        <v>55</v>
      </c>
      <c r="G25" s="24" t="s">
        <v>55</v>
      </c>
      <c r="H25" s="8">
        <v>45</v>
      </c>
      <c r="I25" s="8">
        <v>45</v>
      </c>
      <c r="J25" s="8">
        <v>33.799999999999997</v>
      </c>
      <c r="K25" s="8">
        <v>0</v>
      </c>
      <c r="L25" s="8">
        <v>0</v>
      </c>
      <c r="M25" s="8">
        <v>0</v>
      </c>
      <c r="N25" s="24">
        <v>0</v>
      </c>
      <c r="O25" s="5">
        <v>0</v>
      </c>
      <c r="P25" s="5"/>
    </row>
    <row r="26" spans="1:16" x14ac:dyDescent="0.2">
      <c r="A26" s="30" t="s">
        <v>60</v>
      </c>
      <c r="B26" s="31" t="s">
        <v>55</v>
      </c>
      <c r="C26" s="31" t="s">
        <v>55</v>
      </c>
      <c r="D26" s="31" t="s">
        <v>55</v>
      </c>
      <c r="E26" s="31" t="s">
        <v>55</v>
      </c>
      <c r="F26" s="31" t="s">
        <v>55</v>
      </c>
      <c r="G26" s="31" t="s">
        <v>55</v>
      </c>
      <c r="H26" s="32" t="s">
        <v>55</v>
      </c>
      <c r="I26" s="32">
        <v>25</v>
      </c>
      <c r="J26" s="32">
        <v>27.6</v>
      </c>
      <c r="K26" s="33">
        <v>37</v>
      </c>
      <c r="L26" s="32">
        <v>37</v>
      </c>
      <c r="M26" s="31">
        <v>33</v>
      </c>
      <c r="N26" s="30">
        <v>33</v>
      </c>
      <c r="O26" s="30">
        <v>33</v>
      </c>
      <c r="P26" s="5">
        <v>23</v>
      </c>
    </row>
    <row r="27" spans="1:16" hidden="1" x14ac:dyDescent="0.2">
      <c r="A27" s="5" t="s">
        <v>61</v>
      </c>
      <c r="B27" s="24" t="s">
        <v>55</v>
      </c>
      <c r="C27" s="24" t="s">
        <v>55</v>
      </c>
      <c r="D27" s="24" t="s">
        <v>55</v>
      </c>
      <c r="E27" s="24" t="s">
        <v>55</v>
      </c>
      <c r="F27" s="24" t="s">
        <v>55</v>
      </c>
      <c r="G27" s="24" t="s">
        <v>55</v>
      </c>
      <c r="H27" s="8" t="s">
        <v>55</v>
      </c>
      <c r="I27" s="8" t="s">
        <v>55</v>
      </c>
      <c r="J27" s="8">
        <v>28.7</v>
      </c>
      <c r="K27" s="8">
        <v>0</v>
      </c>
      <c r="L27" s="8">
        <v>0</v>
      </c>
      <c r="M27" s="8">
        <v>0</v>
      </c>
      <c r="N27" s="24">
        <v>0</v>
      </c>
      <c r="O27" s="5">
        <v>0</v>
      </c>
      <c r="P27" s="5"/>
    </row>
    <row r="28" spans="1:16" x14ac:dyDescent="0.2">
      <c r="A28" s="34" t="s">
        <v>97</v>
      </c>
      <c r="B28" s="24" t="s">
        <v>55</v>
      </c>
      <c r="C28" s="24" t="s">
        <v>55</v>
      </c>
      <c r="D28" s="24" t="s">
        <v>55</v>
      </c>
      <c r="E28" s="24" t="s">
        <v>55</v>
      </c>
      <c r="F28" s="24" t="s">
        <v>55</v>
      </c>
      <c r="G28" s="24" t="s">
        <v>55</v>
      </c>
      <c r="H28" s="24" t="s">
        <v>55</v>
      </c>
      <c r="I28" s="24" t="s">
        <v>55</v>
      </c>
      <c r="J28" s="24" t="s">
        <v>55</v>
      </c>
      <c r="K28" s="24" t="s">
        <v>55</v>
      </c>
      <c r="L28" s="24" t="s">
        <v>55</v>
      </c>
      <c r="M28" s="24" t="s">
        <v>55</v>
      </c>
      <c r="N28" s="24" t="s">
        <v>55</v>
      </c>
      <c r="O28" s="24" t="s">
        <v>55</v>
      </c>
      <c r="P28" s="35">
        <v>66</v>
      </c>
    </row>
    <row r="29" spans="1:16" x14ac:dyDescent="0.2">
      <c r="A29" s="34" t="s">
        <v>92</v>
      </c>
      <c r="B29" s="24" t="s">
        <v>55</v>
      </c>
      <c r="C29" s="24" t="s">
        <v>55</v>
      </c>
      <c r="D29" s="24" t="s">
        <v>55</v>
      </c>
      <c r="E29" s="24" t="s">
        <v>55</v>
      </c>
      <c r="F29" s="24" t="s">
        <v>55</v>
      </c>
      <c r="G29" s="24" t="s">
        <v>55</v>
      </c>
      <c r="H29" s="24" t="s">
        <v>55</v>
      </c>
      <c r="I29" s="24" t="s">
        <v>55</v>
      </c>
      <c r="J29" s="24" t="s">
        <v>55</v>
      </c>
      <c r="K29" s="24" t="s">
        <v>55</v>
      </c>
      <c r="L29" s="24" t="s">
        <v>55</v>
      </c>
      <c r="M29" s="24" t="s">
        <v>55</v>
      </c>
      <c r="N29" s="24" t="s">
        <v>55</v>
      </c>
      <c r="O29" s="24" t="s">
        <v>55</v>
      </c>
      <c r="P29" s="35">
        <v>40</v>
      </c>
    </row>
    <row r="30" spans="1:16" x14ac:dyDescent="0.2">
      <c r="A30" s="34" t="s">
        <v>93</v>
      </c>
      <c r="B30" s="24" t="s">
        <v>55</v>
      </c>
      <c r="C30" s="24" t="s">
        <v>55</v>
      </c>
      <c r="D30" s="24" t="s">
        <v>55</v>
      </c>
      <c r="E30" s="24" t="s">
        <v>55</v>
      </c>
      <c r="F30" s="24" t="s">
        <v>55</v>
      </c>
      <c r="G30" s="24" t="s">
        <v>55</v>
      </c>
      <c r="H30" s="24" t="s">
        <v>55</v>
      </c>
      <c r="I30" s="24" t="s">
        <v>55</v>
      </c>
      <c r="J30" s="24" t="s">
        <v>55</v>
      </c>
      <c r="K30" s="24" t="s">
        <v>55</v>
      </c>
      <c r="L30" s="24" t="s">
        <v>55</v>
      </c>
      <c r="M30" s="24" t="s">
        <v>55</v>
      </c>
      <c r="N30" s="24" t="s">
        <v>55</v>
      </c>
      <c r="O30" s="24" t="s">
        <v>55</v>
      </c>
      <c r="P30" s="35">
        <v>23</v>
      </c>
    </row>
    <row r="31" spans="1:16" x14ac:dyDescent="0.2">
      <c r="A31" s="34" t="s">
        <v>94</v>
      </c>
      <c r="B31" s="24" t="s">
        <v>55</v>
      </c>
      <c r="C31" s="24" t="s">
        <v>55</v>
      </c>
      <c r="D31" s="24" t="s">
        <v>55</v>
      </c>
      <c r="E31" s="24" t="s">
        <v>55</v>
      </c>
      <c r="F31" s="24" t="s">
        <v>55</v>
      </c>
      <c r="G31" s="24" t="s">
        <v>55</v>
      </c>
      <c r="H31" s="24" t="s">
        <v>55</v>
      </c>
      <c r="I31" s="24" t="s">
        <v>55</v>
      </c>
      <c r="J31" s="24" t="s">
        <v>55</v>
      </c>
      <c r="K31" s="24" t="s">
        <v>55</v>
      </c>
      <c r="L31" s="24" t="s">
        <v>55</v>
      </c>
      <c r="M31" s="24" t="s">
        <v>55</v>
      </c>
      <c r="N31" s="24" t="s">
        <v>55</v>
      </c>
      <c r="O31" s="24" t="s">
        <v>55</v>
      </c>
      <c r="P31" s="35">
        <v>33</v>
      </c>
    </row>
    <row r="32" spans="1:16" x14ac:dyDescent="0.2">
      <c r="A32" s="34" t="s">
        <v>95</v>
      </c>
      <c r="B32" s="24" t="s">
        <v>55</v>
      </c>
      <c r="C32" s="24" t="s">
        <v>55</v>
      </c>
      <c r="D32" s="24" t="s">
        <v>55</v>
      </c>
      <c r="E32" s="24" t="s">
        <v>55</v>
      </c>
      <c r="F32" s="24" t="s">
        <v>55</v>
      </c>
      <c r="G32" s="24" t="s">
        <v>55</v>
      </c>
      <c r="H32" s="24" t="s">
        <v>55</v>
      </c>
      <c r="I32" s="24" t="s">
        <v>55</v>
      </c>
      <c r="J32" s="24" t="s">
        <v>55</v>
      </c>
      <c r="K32" s="24" t="s">
        <v>55</v>
      </c>
      <c r="L32" s="24" t="s">
        <v>55</v>
      </c>
      <c r="M32" s="24" t="s">
        <v>55</v>
      </c>
      <c r="N32" s="24" t="s">
        <v>55</v>
      </c>
      <c r="O32" s="24" t="s">
        <v>55</v>
      </c>
      <c r="P32" s="35">
        <v>13</v>
      </c>
    </row>
    <row r="33" spans="1:16" x14ac:dyDescent="0.2">
      <c r="A33" s="34" t="s">
        <v>96</v>
      </c>
      <c r="B33" s="24" t="s">
        <v>55</v>
      </c>
      <c r="C33" s="24" t="s">
        <v>55</v>
      </c>
      <c r="D33" s="24" t="s">
        <v>55</v>
      </c>
      <c r="E33" s="24" t="s">
        <v>55</v>
      </c>
      <c r="F33" s="24" t="s">
        <v>55</v>
      </c>
      <c r="G33" s="24" t="s">
        <v>55</v>
      </c>
      <c r="H33" s="24" t="s">
        <v>55</v>
      </c>
      <c r="I33" s="24" t="s">
        <v>55</v>
      </c>
      <c r="J33" s="24" t="s">
        <v>55</v>
      </c>
      <c r="K33" s="24" t="s">
        <v>55</v>
      </c>
      <c r="L33" s="24" t="s">
        <v>55</v>
      </c>
      <c r="M33" s="24" t="s">
        <v>55</v>
      </c>
      <c r="N33" s="24" t="s">
        <v>55</v>
      </c>
      <c r="O33" s="24" t="s">
        <v>55</v>
      </c>
      <c r="P33" s="35">
        <v>16</v>
      </c>
    </row>
    <row r="34" spans="1:16" hidden="1" x14ac:dyDescent="0.2">
      <c r="A34" s="7" t="s">
        <v>73</v>
      </c>
    </row>
    <row r="35" spans="1:16" hidden="1" x14ac:dyDescent="0.2">
      <c r="A35" s="26" t="s">
        <v>74</v>
      </c>
    </row>
    <row r="36" spans="1:16" hidden="1" x14ac:dyDescent="0.2">
      <c r="A36" s="7" t="s">
        <v>71</v>
      </c>
    </row>
    <row r="38" spans="1:16" x14ac:dyDescent="0.2">
      <c r="A38" s="7" t="s">
        <v>70</v>
      </c>
    </row>
    <row r="39" spans="1:16" x14ac:dyDescent="0.2">
      <c r="A39" s="7" t="s">
        <v>77</v>
      </c>
    </row>
    <row r="40" spans="1:16" x14ac:dyDescent="0.2">
      <c r="A40" s="1" t="s">
        <v>98</v>
      </c>
    </row>
  </sheetData>
  <autoFilter ref="A1:P36">
    <filterColumn colId="15">
      <customFilters>
        <customFilter operator="notEqual" val=" "/>
      </customFilters>
    </filterColumn>
  </autoFilter>
  <phoneticPr fontId="4" type="noConversion"/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Charts</vt:lpstr>
      <vt:lpstr>Background</vt:lpstr>
      <vt:lpstr>Base Data</vt:lpstr>
      <vt:lpstr>allcat</vt:lpstr>
      <vt:lpstr>CATEGORIES</vt:lpstr>
      <vt:lpstr>year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Poole</dc:creator>
  <cp:lastModifiedBy>Jon Poole</cp:lastModifiedBy>
  <cp:lastPrinted>2010-06-17T15:03:12Z</cp:lastPrinted>
  <dcterms:created xsi:type="dcterms:W3CDTF">2010-06-16T07:14:02Z</dcterms:created>
  <dcterms:modified xsi:type="dcterms:W3CDTF">2012-01-25T16:26:50Z</dcterms:modified>
</cp:coreProperties>
</file>