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0" yWindow="4530" windowWidth="15330" windowHeight="4100"/>
  </bookViews>
  <sheets>
    <sheet name="Compariso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Comparison!$A$1:$L$79</definedName>
    <definedName name="_xlnm.Print_Titles" localSheetId="0">Comparison!$3:$4</definedName>
  </definedNames>
  <calcPr calcId="145621"/>
</workbook>
</file>

<file path=xl/calcChain.xml><?xml version="1.0" encoding="utf-8"?>
<calcChain xmlns="http://schemas.openxmlformats.org/spreadsheetml/2006/main">
  <c r="L75" i="1" l="1"/>
  <c r="L70" i="1"/>
  <c r="L71" i="1"/>
  <c r="L69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8" i="1"/>
  <c r="L9" i="1"/>
  <c r="L10" i="1"/>
  <c r="L11" i="1"/>
  <c r="L12" i="1"/>
  <c r="L13" i="1"/>
  <c r="L14" i="1"/>
  <c r="L15" i="1"/>
  <c r="L16" i="1"/>
  <c r="L17" i="1"/>
  <c r="L18" i="1"/>
  <c r="L7" i="1"/>
  <c r="H7" i="1"/>
  <c r="H79" i="1"/>
  <c r="H77" i="1"/>
  <c r="H73" i="1"/>
  <c r="H67" i="1"/>
  <c r="H69" i="1"/>
  <c r="H75" i="1"/>
  <c r="H71" i="1"/>
  <c r="H70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0" i="1"/>
  <c r="H21" i="1"/>
  <c r="H22" i="1"/>
  <c r="H23" i="1"/>
  <c r="H8" i="1"/>
  <c r="H9" i="1"/>
  <c r="H10" i="1"/>
  <c r="H11" i="1"/>
  <c r="H12" i="1"/>
  <c r="H13" i="1"/>
  <c r="H14" i="1"/>
  <c r="H15" i="1"/>
  <c r="H16" i="1"/>
  <c r="H17" i="1"/>
  <c r="H18" i="1"/>
  <c r="H19" i="1"/>
  <c r="D7" i="1"/>
  <c r="D70" i="1"/>
  <c r="D71" i="1"/>
  <c r="D75" i="1"/>
  <c r="D6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J75" i="1" l="1"/>
  <c r="J69" i="1" l="1"/>
  <c r="J70" i="1"/>
  <c r="J71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7" i="1"/>
  <c r="D77" i="1" l="1"/>
  <c r="E77" i="1"/>
  <c r="E67" i="1" l="1"/>
  <c r="E73" i="1"/>
  <c r="F73" i="1"/>
  <c r="F67" i="1"/>
  <c r="F77" i="1"/>
  <c r="K77" i="1"/>
  <c r="K73" i="1"/>
  <c r="K67" i="1"/>
  <c r="J73" i="1"/>
  <c r="J77" i="1"/>
  <c r="J67" i="1"/>
  <c r="E79" i="1" l="1"/>
  <c r="K79" i="1"/>
  <c r="J79" i="1"/>
  <c r="F79" i="1"/>
  <c r="I75" i="1" l="1"/>
  <c r="I70" i="1"/>
  <c r="I69" i="1"/>
  <c r="I65" i="1"/>
  <c r="I63" i="1"/>
  <c r="I61" i="1"/>
  <c r="I59" i="1"/>
  <c r="I55" i="1"/>
  <c r="I53" i="1"/>
  <c r="I51" i="1"/>
  <c r="I49" i="1"/>
  <c r="I47" i="1"/>
  <c r="I45" i="1"/>
  <c r="I42" i="1"/>
  <c r="I56" i="1"/>
  <c r="I39" i="1"/>
  <c r="I37" i="1"/>
  <c r="I35" i="1"/>
  <c r="I33" i="1"/>
  <c r="I31" i="1"/>
  <c r="I29" i="1"/>
  <c r="I27" i="1"/>
  <c r="I25" i="1"/>
  <c r="I23" i="1"/>
  <c r="I21" i="1"/>
  <c r="I19" i="1"/>
  <c r="I16" i="1"/>
  <c r="I14" i="1"/>
  <c r="I12" i="1"/>
  <c r="I10" i="1"/>
  <c r="I8" i="1"/>
  <c r="I71" i="1"/>
  <c r="I64" i="1"/>
  <c r="I62" i="1"/>
  <c r="I60" i="1"/>
  <c r="I58" i="1"/>
  <c r="I57" i="1"/>
  <c r="I54" i="1"/>
  <c r="I52" i="1"/>
  <c r="I50" i="1"/>
  <c r="I48" i="1"/>
  <c r="I46" i="1"/>
  <c r="I44" i="1"/>
  <c r="I43" i="1"/>
  <c r="I41" i="1"/>
  <c r="I40" i="1"/>
  <c r="I38" i="1"/>
  <c r="I36" i="1"/>
  <c r="I34" i="1"/>
  <c r="I32" i="1"/>
  <c r="I30" i="1"/>
  <c r="I28" i="1"/>
  <c r="I26" i="1"/>
  <c r="I24" i="1"/>
  <c r="I22" i="1"/>
  <c r="I20" i="1"/>
  <c r="I18" i="1"/>
  <c r="I17" i="1"/>
  <c r="I15" i="1"/>
  <c r="I13" i="1"/>
  <c r="I11" i="1"/>
  <c r="I9" i="1"/>
  <c r="I73" i="1" l="1"/>
  <c r="D73" i="1"/>
  <c r="D67" i="1"/>
  <c r="I7" i="1"/>
  <c r="I67" i="1" s="1"/>
  <c r="I77" i="1"/>
  <c r="D79" i="1" l="1"/>
  <c r="L73" i="1"/>
  <c r="I79" i="1"/>
  <c r="L77" i="1"/>
  <c r="L67" i="1" l="1"/>
  <c r="L79" i="1" s="1"/>
</calcChain>
</file>

<file path=xl/sharedStrings.xml><?xml version="1.0" encoding="utf-8"?>
<sst xmlns="http://schemas.openxmlformats.org/spreadsheetml/2006/main" count="149" uniqueCount="143">
  <si>
    <t>£</t>
  </si>
  <si>
    <t>%</t>
  </si>
  <si>
    <t>Bathampton Primary</t>
  </si>
  <si>
    <t>Batheaston Primary</t>
  </si>
  <si>
    <t>Bathford Primary</t>
  </si>
  <si>
    <t>Bathwick St Mary's Primary</t>
  </si>
  <si>
    <t>Bishop Sutton Primary</t>
  </si>
  <si>
    <t>Cameley Primary</t>
  </si>
  <si>
    <t>Camerton Primary</t>
  </si>
  <si>
    <t>Castle Primary</t>
  </si>
  <si>
    <t>Chandag Infants</t>
  </si>
  <si>
    <t>Chandag Junior</t>
  </si>
  <si>
    <t>Chew Magna Primary</t>
  </si>
  <si>
    <t>Clutton Primary</t>
  </si>
  <si>
    <t>Combe Down Primary</t>
  </si>
  <si>
    <t>East Harptree Primary</t>
  </si>
  <si>
    <t>Oldfield Park Infants</t>
  </si>
  <si>
    <t>Farmborough Primary</t>
  </si>
  <si>
    <t>Farrington Gurney Primary</t>
  </si>
  <si>
    <t>Freshford Primary</t>
  </si>
  <si>
    <t>High Littleton Primary</t>
  </si>
  <si>
    <t>Longvernal Primary</t>
  </si>
  <si>
    <t>Marksbury Primary</t>
  </si>
  <si>
    <t>Midsomer Norton Primary</t>
  </si>
  <si>
    <t>Moorlands Infants</t>
  </si>
  <si>
    <t>Moorlands Junior</t>
  </si>
  <si>
    <t>Paulton Infants</t>
  </si>
  <si>
    <t>Paulton Junior</t>
  </si>
  <si>
    <t>Peasedown St John Primary</t>
  </si>
  <si>
    <t>Pensford Primary</t>
  </si>
  <si>
    <t>Saltford Primary</t>
  </si>
  <si>
    <t>Shoscombe Primary</t>
  </si>
  <si>
    <t>Oldfield Park Junior</t>
  </si>
  <si>
    <t>Southdown Infants</t>
  </si>
  <si>
    <t>Southdown Junior</t>
  </si>
  <si>
    <t>St Andrew's Primary, Bath</t>
  </si>
  <si>
    <t>St John's Primary, Bath</t>
  </si>
  <si>
    <t>St John's Primary, Keynsham</t>
  </si>
  <si>
    <t>St Julian's Primary , Wellow</t>
  </si>
  <si>
    <t>St Mary's Primary, Bath</t>
  </si>
  <si>
    <t>St Mary's Primary, Timsbury</t>
  </si>
  <si>
    <t>St Mary's Primary, Writhlington</t>
  </si>
  <si>
    <t>St Phillip's Primary</t>
  </si>
  <si>
    <t>St Saviour's Infants</t>
  </si>
  <si>
    <t>St Saviour's Junior</t>
  </si>
  <si>
    <t>St Stephen's Primary</t>
  </si>
  <si>
    <t>Stanton Drew Primary</t>
  </si>
  <si>
    <t>Swainswick Primary</t>
  </si>
  <si>
    <t>St Michael's Junior</t>
  </si>
  <si>
    <t>Twerton Infants</t>
  </si>
  <si>
    <t>Ubley Primary</t>
  </si>
  <si>
    <t>Welton Primary</t>
  </si>
  <si>
    <t>Westfield Primary</t>
  </si>
  <si>
    <t>Weston All Saints Primary</t>
  </si>
  <si>
    <t>Whitchurch Primary</t>
  </si>
  <si>
    <t>Widcombe Infants</t>
  </si>
  <si>
    <t>Widcombe Junior</t>
  </si>
  <si>
    <t>St Martin's Garden Primary</t>
  </si>
  <si>
    <t>Total Primary</t>
  </si>
  <si>
    <t>Chew Valley School</t>
  </si>
  <si>
    <t>St Gregory's School</t>
  </si>
  <si>
    <t>St Marks School</t>
  </si>
  <si>
    <t>Total Secondary</t>
  </si>
  <si>
    <t>Total Special</t>
  </si>
  <si>
    <t>Total ALL Schools</t>
  </si>
  <si>
    <t>E2236</t>
  </si>
  <si>
    <t>E3076</t>
  </si>
  <si>
    <t>E3077</t>
  </si>
  <si>
    <t>E3420</t>
  </si>
  <si>
    <t>E2237</t>
  </si>
  <si>
    <t>E3078</t>
  </si>
  <si>
    <t>E3079</t>
  </si>
  <si>
    <t>E2260</t>
  </si>
  <si>
    <t>E2258</t>
  </si>
  <si>
    <t>E2242</t>
  </si>
  <si>
    <t>E2238</t>
  </si>
  <si>
    <t>E2239</t>
  </si>
  <si>
    <t>E3128</t>
  </si>
  <si>
    <t>E3086</t>
  </si>
  <si>
    <t>E2150</t>
  </si>
  <si>
    <t>E3088</t>
  </si>
  <si>
    <t>E3089</t>
  </si>
  <si>
    <t>E3092</t>
  </si>
  <si>
    <t>E3093</t>
  </si>
  <si>
    <t>E2293</t>
  </si>
  <si>
    <t>E3096</t>
  </si>
  <si>
    <t>E2259</t>
  </si>
  <si>
    <t>E2154</t>
  </si>
  <si>
    <t>E2153</t>
  </si>
  <si>
    <t>E2243</t>
  </si>
  <si>
    <t>E2270</t>
  </si>
  <si>
    <t>E2244</t>
  </si>
  <si>
    <t>E2246</t>
  </si>
  <si>
    <t>E3102</t>
  </si>
  <si>
    <t>E3347</t>
  </si>
  <si>
    <t>E2159</t>
  </si>
  <si>
    <t>E2158</t>
  </si>
  <si>
    <t>E2157</t>
  </si>
  <si>
    <t>E3421</t>
  </si>
  <si>
    <t>E3424</t>
  </si>
  <si>
    <t>E3094</t>
  </si>
  <si>
    <t>E3107</t>
  </si>
  <si>
    <t>E3425</t>
  </si>
  <si>
    <t>E3105</t>
  </si>
  <si>
    <t>E3109</t>
  </si>
  <si>
    <t>E3032</t>
  </si>
  <si>
    <t>E3034</t>
  </si>
  <si>
    <t>E3033</t>
  </si>
  <si>
    <t>E3422</t>
  </si>
  <si>
    <t>E2248</t>
  </si>
  <si>
    <t>E3103</t>
  </si>
  <si>
    <t>E3035</t>
  </si>
  <si>
    <t>E2160</t>
  </si>
  <si>
    <t>E3106</t>
  </si>
  <si>
    <t>E2249</t>
  </si>
  <si>
    <t>E2250</t>
  </si>
  <si>
    <t>E3125</t>
  </si>
  <si>
    <t>E2251</t>
  </si>
  <si>
    <t>E2162</t>
  </si>
  <si>
    <t>E3423</t>
  </si>
  <si>
    <t>E2000</t>
  </si>
  <si>
    <t>E4130</t>
  </si>
  <si>
    <t>E4608</t>
  </si>
  <si>
    <t>E4607</t>
  </si>
  <si>
    <t>n/a</t>
  </si>
  <si>
    <t>E3446</t>
  </si>
  <si>
    <t>St Nicholas Primary</t>
  </si>
  <si>
    <t>E7037</t>
  </si>
  <si>
    <t>The Link</t>
  </si>
  <si>
    <t>E3448</t>
  </si>
  <si>
    <t>St Keyna Primary</t>
  </si>
  <si>
    <t>E3449</t>
  </si>
  <si>
    <t>Newbridge Primary</t>
  </si>
  <si>
    <t>FTE Pupil Numbers Oct 2013 (exc 6th form)</t>
  </si>
  <si>
    <t>increase/ (decrease) between 2012-13 &amp; 2013-14</t>
  </si>
  <si>
    <t>Balance: surplus/ (deficit) at 31.3.….</t>
  </si>
  <si>
    <t>Appendix A: LA &amp; High Needs School Revenue carry-forwards at 31 March 2014</t>
  </si>
  <si>
    <t xml:space="preserve"> LA &amp; High Needs Revenue C/fwds 31/03/2014</t>
  </si>
  <si>
    <t xml:space="preserve"> LA &amp; High Needs Revenue C/fwds 31/03/2013</t>
  </si>
  <si>
    <t xml:space="preserve"> LA &amp; High Needs Revenue C/fwds 31/03/2012</t>
  </si>
  <si>
    <t>LA &amp; High Needs Revenue c/fwds at 31 Mar 14 as a % of allocated Funds 2013/14</t>
  </si>
  <si>
    <t>LA &amp; High Needs Excessive balance 2013/14</t>
  </si>
  <si>
    <t>Maintained schools only and excludes academy converters during FY2013-14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</si>
</sst>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\(#,##0\)"/>
    <numFmt numFmtId="165" formatCode="dd/mm/yyyy;@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2" fillId="0" borderId="2" xfId="0" applyNumberFormat="1" applyFont="1" applyBorder="1"/>
    <xf numFmtId="16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0" fillId="0" borderId="0" xfId="1" applyNumberFormat="1" applyFont="1"/>
    <xf numFmtId="164" fontId="2" fillId="0" borderId="0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0" xfId="1" applyNumberFormat="1" applyFont="1" applyBorder="1"/>
    <xf numFmtId="164" fontId="2" fillId="0" borderId="5" xfId="1" applyNumberFormat="1" applyFont="1" applyBorder="1"/>
    <xf numFmtId="164" fontId="2" fillId="0" borderId="3" xfId="1" applyNumberFormat="1" applyFont="1" applyBorder="1"/>
    <xf numFmtId="164" fontId="0" fillId="0" borderId="1" xfId="1" applyNumberFormat="1" applyFont="1" applyFill="1" applyBorder="1"/>
    <xf numFmtId="3" fontId="2" fillId="0" borderId="6" xfId="0" applyNumberFormat="1" applyFont="1" applyBorder="1"/>
    <xf numFmtId="164" fontId="2" fillId="0" borderId="7" xfId="0" applyNumberFormat="1" applyFont="1" applyBorder="1"/>
    <xf numFmtId="0" fontId="2" fillId="0" borderId="0" xfId="0" applyFont="1" applyAlignment="1">
      <alignment horizontal="center" wrapText="1"/>
    </xf>
    <xf numFmtId="3" fontId="2" fillId="0" borderId="8" xfId="0" applyNumberFormat="1" applyFont="1" applyBorder="1" applyAlignment="1"/>
    <xf numFmtId="3" fontId="2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left"/>
    </xf>
    <xf numFmtId="0" fontId="0" fillId="0" borderId="0" xfId="0" applyFill="1"/>
    <xf numFmtId="3" fontId="2" fillId="0" borderId="8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/>
    <xf numFmtId="164" fontId="2" fillId="0" borderId="4" xfId="0" applyNumberFormat="1" applyFont="1" applyFill="1" applyBorder="1"/>
    <xf numFmtId="3" fontId="0" fillId="0" borderId="0" xfId="0" applyNumberFormat="1" applyFill="1"/>
    <xf numFmtId="3" fontId="0" fillId="0" borderId="0" xfId="0" applyNumberFormat="1" applyFill="1" applyAlignment="1">
      <alignment wrapText="1"/>
    </xf>
    <xf numFmtId="3" fontId="2" fillId="0" borderId="2" xfId="0" applyNumberFormat="1" applyFont="1" applyFill="1" applyBorder="1"/>
    <xf numFmtId="164" fontId="2" fillId="0" borderId="6" xfId="1" applyNumberFormat="1" applyFont="1" applyBorder="1"/>
    <xf numFmtId="3" fontId="3" fillId="0" borderId="0" xfId="0" applyNumberFormat="1" applyFont="1"/>
    <xf numFmtId="3" fontId="0" fillId="0" borderId="0" xfId="1" applyNumberFormat="1" applyFont="1"/>
    <xf numFmtId="3" fontId="2" fillId="0" borderId="0" xfId="0" applyNumberFormat="1" applyFont="1" applyAlignment="1">
      <alignment horizontal="center" wrapText="1"/>
    </xf>
    <xf numFmtId="3" fontId="0" fillId="0" borderId="9" xfId="0" applyNumberFormat="1" applyFill="1" applyBorder="1"/>
    <xf numFmtId="164" fontId="2" fillId="0" borderId="10" xfId="0" applyNumberFormat="1" applyFont="1" applyBorder="1"/>
    <xf numFmtId="164" fontId="2" fillId="0" borderId="11" xfId="0" applyNumberFormat="1" applyFont="1" applyFill="1" applyBorder="1"/>
    <xf numFmtId="164" fontId="2" fillId="0" borderId="2" xfId="1" applyNumberFormat="1" applyFont="1" applyBorder="1"/>
    <xf numFmtId="165" fontId="2" fillId="2" borderId="1" xfId="1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3" fontId="2" fillId="3" borderId="1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/>
    <xf numFmtId="3" fontId="2" fillId="0" borderId="12" xfId="0" applyNumberFormat="1" applyFont="1" applyFill="1" applyBorder="1"/>
    <xf numFmtId="3" fontId="2" fillId="0" borderId="9" xfId="0" applyNumberFormat="1" applyFont="1" applyFill="1" applyBorder="1"/>
    <xf numFmtId="164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164" fontId="2" fillId="5" borderId="5" xfId="1" applyNumberFormat="1" applyFont="1" applyFill="1" applyBorder="1"/>
    <xf numFmtId="2" fontId="2" fillId="5" borderId="3" xfId="0" applyNumberFormat="1" applyFont="1" applyFill="1" applyBorder="1" applyAlignment="1">
      <alignment horizontal="center"/>
    </xf>
    <xf numFmtId="164" fontId="2" fillId="5" borderId="3" xfId="0" applyNumberFormat="1" applyFont="1" applyFill="1" applyBorder="1"/>
    <xf numFmtId="164" fontId="2" fillId="5" borderId="4" xfId="0" applyNumberFormat="1" applyFont="1" applyFill="1" applyBorder="1"/>
    <xf numFmtId="3" fontId="2" fillId="5" borderId="4" xfId="0" applyNumberFormat="1" applyFont="1" applyFill="1" applyBorder="1"/>
    <xf numFmtId="0" fontId="2" fillId="6" borderId="0" xfId="0" applyFont="1" applyFill="1"/>
    <xf numFmtId="3" fontId="0" fillId="6" borderId="0" xfId="0" applyNumberFormat="1" applyFill="1"/>
    <xf numFmtId="3" fontId="0" fillId="6" borderId="0" xfId="1" applyNumberFormat="1" applyFont="1" applyFill="1"/>
    <xf numFmtId="164" fontId="0" fillId="6" borderId="0" xfId="1" applyNumberFormat="1" applyFont="1" applyFill="1"/>
    <xf numFmtId="0" fontId="0" fillId="6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cation\Finance%202000\End%20Of%20Year\2013-2014\EOY%20SUMMARY%20REPORTS\Amended%20to%20include%20HNTS%20in%20calcs%20School%20Carry%20Forwards%2013-1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cation\Finance%202000\ISB\2014-2015\Data\Sarah%20Beilby%20Oct%2013%20Census%20Final\SB%20Final%20Primary%20Census-Oct%2013%20(C%20or%20M%20-%20inc%20A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cation\Finance%202000\ISB\2014-2015\Data\Sarah%20Beilby%20Oct%2013%20Census%20Final\SB%20Secondary%20Census-Oct%2013%20(C%20or%20M%20-%20inc%20A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ucation\Finance%202000\ISB\2014-2015\Data\Sarah%20Beilby%20Oct%2013%20Census%20Final\SB%20Final%20Special%20Census-Oct%2013%20(C%20or%20M%20-%20inc%20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Cfwds only"/>
    </sheetNames>
    <sheetDataSet>
      <sheetData sheetId="0">
        <row r="3">
          <cell r="A3">
            <v>2236</v>
          </cell>
          <cell r="B3" t="str">
            <v>CE01</v>
          </cell>
          <cell r="C3" t="str">
            <v>Bathampton Primary</v>
          </cell>
          <cell r="D3" t="str">
            <v>Bathampton Primary School</v>
          </cell>
          <cell r="E3">
            <v>588984</v>
          </cell>
          <cell r="F3">
            <v>554815.23000000068</v>
          </cell>
          <cell r="G3">
            <v>34168.770000000579</v>
          </cell>
          <cell r="H3">
            <v>34169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8463</v>
          </cell>
          <cell r="V3">
            <v>8462.66</v>
          </cell>
          <cell r="W3">
            <v>0.34000000000048658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7638</v>
          </cell>
          <cell r="AD3">
            <v>5880.09</v>
          </cell>
          <cell r="AE3">
            <v>1757.9100000000003</v>
          </cell>
          <cell r="AF3">
            <v>1758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34168.770000000579</v>
          </cell>
          <cell r="BB3">
            <v>19825</v>
          </cell>
          <cell r="BC3">
            <v>554815</v>
          </cell>
          <cell r="BD3">
            <v>608809</v>
          </cell>
          <cell r="BE3">
            <v>34169</v>
          </cell>
          <cell r="BF3">
            <v>48705</v>
          </cell>
          <cell r="BG3">
            <v>0</v>
          </cell>
          <cell r="BH3">
            <v>5.61</v>
          </cell>
        </row>
        <row r="4">
          <cell r="A4">
            <v>3076</v>
          </cell>
          <cell r="B4" t="str">
            <v>CE02</v>
          </cell>
          <cell r="C4" t="str">
            <v>Batheaston Primary</v>
          </cell>
          <cell r="D4" t="str">
            <v>Batheaston Primary School</v>
          </cell>
          <cell r="E4">
            <v>724903</v>
          </cell>
          <cell r="F4">
            <v>714160.41999999923</v>
          </cell>
          <cell r="G4">
            <v>10742.580000000598</v>
          </cell>
          <cell r="H4">
            <v>10743</v>
          </cell>
          <cell r="I4">
            <v>30072</v>
          </cell>
          <cell r="J4">
            <v>31737.399999999936</v>
          </cell>
          <cell r="K4">
            <v>-1665.3999999999651</v>
          </cell>
          <cell r="L4">
            <v>-1665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12066</v>
          </cell>
          <cell r="V4">
            <v>455</v>
          </cell>
          <cell r="W4">
            <v>11611</v>
          </cell>
          <cell r="X4">
            <v>11611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9077.1800000006333</v>
          </cell>
          <cell r="BB4">
            <v>50887</v>
          </cell>
          <cell r="BC4">
            <v>745898</v>
          </cell>
          <cell r="BD4">
            <v>805862</v>
          </cell>
          <cell r="BE4">
            <v>9078</v>
          </cell>
          <cell r="BF4">
            <v>64469</v>
          </cell>
          <cell r="BG4">
            <v>0</v>
          </cell>
          <cell r="BH4">
            <v>1.1299999999999999</v>
          </cell>
        </row>
        <row r="5">
          <cell r="A5">
            <v>3077</v>
          </cell>
          <cell r="B5" t="str">
            <v>CE03</v>
          </cell>
          <cell r="C5" t="str">
            <v>Bathford  Primary</v>
          </cell>
          <cell r="D5" t="str">
            <v>Louise_Gauntlett@BATHNES.GOV.UK</v>
          </cell>
          <cell r="E5">
            <v>694169</v>
          </cell>
          <cell r="F5">
            <v>650102.87000000023</v>
          </cell>
          <cell r="G5">
            <v>44066.130000000478</v>
          </cell>
          <cell r="H5">
            <v>44066</v>
          </cell>
          <cell r="I5">
            <v>7334</v>
          </cell>
          <cell r="J5">
            <v>13987.150000000001</v>
          </cell>
          <cell r="K5">
            <v>-6653.1499999999896</v>
          </cell>
          <cell r="L5">
            <v>-6653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1531</v>
          </cell>
          <cell r="V5">
            <v>0</v>
          </cell>
          <cell r="W5">
            <v>1531</v>
          </cell>
          <cell r="X5">
            <v>1531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25613</v>
          </cell>
          <cell r="AD5">
            <v>3000.72</v>
          </cell>
          <cell r="AE5">
            <v>22612.28</v>
          </cell>
          <cell r="AF5">
            <v>22612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37412.980000000491</v>
          </cell>
          <cell r="BB5">
            <v>23427</v>
          </cell>
          <cell r="BC5">
            <v>664090</v>
          </cell>
          <cell r="BD5">
            <v>724930</v>
          </cell>
          <cell r="BE5">
            <v>37413</v>
          </cell>
          <cell r="BF5">
            <v>57994</v>
          </cell>
          <cell r="BG5">
            <v>0</v>
          </cell>
          <cell r="BH5">
            <v>5.16</v>
          </cell>
        </row>
        <row r="6">
          <cell r="A6">
            <v>3420</v>
          </cell>
          <cell r="B6" t="str">
            <v>CE04</v>
          </cell>
          <cell r="C6" t="str">
            <v>Bathwick, St Mary's Primary</v>
          </cell>
          <cell r="D6" t="str">
            <v>Kirsty_Headlong@BATHNES.GOV.UK</v>
          </cell>
          <cell r="E6">
            <v>812039</v>
          </cell>
          <cell r="F6">
            <v>687749.50999999954</v>
          </cell>
          <cell r="G6">
            <v>124289.4899999998</v>
          </cell>
          <cell r="H6">
            <v>124289</v>
          </cell>
          <cell r="I6">
            <v>7431</v>
          </cell>
          <cell r="J6">
            <v>7431.0000000000055</v>
          </cell>
          <cell r="K6">
            <v>-4.5474735088646412E-13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5652</v>
          </cell>
          <cell r="AD6">
            <v>4029.54</v>
          </cell>
          <cell r="AE6">
            <v>1622.46</v>
          </cell>
          <cell r="AF6">
            <v>1622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124289.4899999998</v>
          </cell>
          <cell r="BB6">
            <v>27647</v>
          </cell>
          <cell r="BC6">
            <v>695181</v>
          </cell>
          <cell r="BD6">
            <v>847117</v>
          </cell>
          <cell r="BE6">
            <v>124289</v>
          </cell>
          <cell r="BF6">
            <v>67769</v>
          </cell>
          <cell r="BG6">
            <v>56520</v>
          </cell>
          <cell r="BH6">
            <v>14.67</v>
          </cell>
        </row>
        <row r="7">
          <cell r="A7">
            <v>2237</v>
          </cell>
          <cell r="B7" t="str">
            <v>CE05</v>
          </cell>
          <cell r="C7" t="str">
            <v>Bishop Sutton Primary</v>
          </cell>
          <cell r="D7" t="str">
            <v>Bishop Sutton Primary School</v>
          </cell>
          <cell r="E7">
            <v>502562</v>
          </cell>
          <cell r="F7">
            <v>482175.64000000025</v>
          </cell>
          <cell r="G7">
            <v>20386.360000000499</v>
          </cell>
          <cell r="H7">
            <v>20386</v>
          </cell>
          <cell r="I7">
            <v>0</v>
          </cell>
          <cell r="J7">
            <v>-6.3948846218409017E-14</v>
          </cell>
          <cell r="K7">
            <v>6.3948846218409017E-14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28279</v>
          </cell>
          <cell r="V7">
            <v>28279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20386.360000000499</v>
          </cell>
          <cell r="BB7">
            <v>17560</v>
          </cell>
          <cell r="BC7">
            <v>482176</v>
          </cell>
          <cell r="BD7">
            <v>520122</v>
          </cell>
          <cell r="BE7">
            <v>20386</v>
          </cell>
          <cell r="BF7">
            <v>41610</v>
          </cell>
          <cell r="BG7">
            <v>0</v>
          </cell>
          <cell r="BH7">
            <v>3.92</v>
          </cell>
        </row>
        <row r="8">
          <cell r="A8">
            <v>3078</v>
          </cell>
          <cell r="B8" t="str">
            <v>CE06</v>
          </cell>
          <cell r="C8" t="str">
            <v>Cameley Primary</v>
          </cell>
          <cell r="D8" t="str">
            <v>Cameley Primary School</v>
          </cell>
          <cell r="E8">
            <v>474009</v>
          </cell>
          <cell r="F8">
            <v>457958.94999999984</v>
          </cell>
          <cell r="G8">
            <v>16050.050000000017</v>
          </cell>
          <cell r="H8">
            <v>16050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16050.050000000017</v>
          </cell>
          <cell r="BB8">
            <v>15605</v>
          </cell>
          <cell r="BC8">
            <v>457959</v>
          </cell>
          <cell r="BD8">
            <v>489614</v>
          </cell>
          <cell r="BE8">
            <v>16050</v>
          </cell>
          <cell r="BF8">
            <v>39169</v>
          </cell>
          <cell r="BG8">
            <v>0</v>
          </cell>
          <cell r="BH8">
            <v>3.28</v>
          </cell>
        </row>
        <row r="9">
          <cell r="A9">
            <v>3079</v>
          </cell>
          <cell r="B9" t="str">
            <v>CE07</v>
          </cell>
          <cell r="C9" t="str">
            <v>Camerton Primary</v>
          </cell>
          <cell r="D9" t="str">
            <v>Camerton Primary School</v>
          </cell>
          <cell r="E9">
            <v>268651</v>
          </cell>
          <cell r="F9">
            <v>239586.83999999997</v>
          </cell>
          <cell r="G9">
            <v>29064.159999999982</v>
          </cell>
          <cell r="H9">
            <v>29064</v>
          </cell>
          <cell r="I9">
            <v>1906</v>
          </cell>
          <cell r="J9">
            <v>1906</v>
          </cell>
          <cell r="K9">
            <v>-3.637978807091713E-12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2918</v>
          </cell>
          <cell r="V9">
            <v>0</v>
          </cell>
          <cell r="W9">
            <v>2918</v>
          </cell>
          <cell r="X9">
            <v>2918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5517</v>
          </cell>
          <cell r="AT9">
            <v>5166.1399999999994</v>
          </cell>
          <cell r="AU9">
            <v>350.86000000000058</v>
          </cell>
          <cell r="AV9">
            <v>351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29064.159999999978</v>
          </cell>
          <cell r="BB9">
            <v>12063</v>
          </cell>
          <cell r="BC9">
            <v>241493</v>
          </cell>
          <cell r="BD9">
            <v>282620</v>
          </cell>
          <cell r="BE9">
            <v>29064</v>
          </cell>
          <cell r="BF9">
            <v>25000</v>
          </cell>
          <cell r="BG9">
            <v>4064</v>
          </cell>
          <cell r="BH9">
            <v>10.28</v>
          </cell>
        </row>
        <row r="10">
          <cell r="A10">
            <v>2260</v>
          </cell>
          <cell r="B10" t="str">
            <v>CE08</v>
          </cell>
          <cell r="C10" t="str">
            <v>Castle Primary</v>
          </cell>
          <cell r="D10" t="str">
            <v>Ali_Richards@BATHNES.GOV.UK</v>
          </cell>
          <cell r="E10">
            <v>961359</v>
          </cell>
          <cell r="F10">
            <v>854828.26999999885</v>
          </cell>
          <cell r="G10">
            <v>106530.73000000055</v>
          </cell>
          <cell r="H10">
            <v>106531</v>
          </cell>
          <cell r="I10">
            <v>21284</v>
          </cell>
          <cell r="J10">
            <v>21283.999999999978</v>
          </cell>
          <cell r="K10">
            <v>-6.3664629124104977E-12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964</v>
          </cell>
          <cell r="V10">
            <v>964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187.30000000000291</v>
          </cell>
          <cell r="AE10">
            <v>-187.30000000000291</v>
          </cell>
          <cell r="AF10">
            <v>-187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106530.73000000055</v>
          </cell>
          <cell r="BB10">
            <v>32662</v>
          </cell>
          <cell r="BC10">
            <v>876112</v>
          </cell>
          <cell r="BD10">
            <v>1015305</v>
          </cell>
          <cell r="BE10">
            <v>106531</v>
          </cell>
          <cell r="BF10">
            <v>81224</v>
          </cell>
          <cell r="BG10">
            <v>25307</v>
          </cell>
          <cell r="BH10">
            <v>10.49</v>
          </cell>
        </row>
        <row r="11">
          <cell r="A11">
            <v>2258</v>
          </cell>
          <cell r="B11" t="str">
            <v>CE09</v>
          </cell>
          <cell r="C11" t="str">
            <v>Chandag Infants</v>
          </cell>
          <cell r="D11" t="str">
            <v>Chandag Infant School</v>
          </cell>
          <cell r="E11">
            <v>635593</v>
          </cell>
          <cell r="F11">
            <v>612171.74</v>
          </cell>
          <cell r="G11">
            <v>23421.259999999857</v>
          </cell>
          <cell r="H11">
            <v>23421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5200</v>
          </cell>
          <cell r="V11">
            <v>-709.17000000000007</v>
          </cell>
          <cell r="W11">
            <v>5909.17</v>
          </cell>
          <cell r="X11">
            <v>5909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23421.259999999857</v>
          </cell>
          <cell r="BB11">
            <v>22912</v>
          </cell>
          <cell r="BC11">
            <v>612172</v>
          </cell>
          <cell r="BD11">
            <v>658505</v>
          </cell>
          <cell r="BE11">
            <v>23421</v>
          </cell>
          <cell r="BF11">
            <v>52680</v>
          </cell>
          <cell r="BG11">
            <v>0</v>
          </cell>
          <cell r="BH11">
            <v>3.56</v>
          </cell>
        </row>
        <row r="12">
          <cell r="A12">
            <v>2242</v>
          </cell>
          <cell r="B12" t="str">
            <v>CE10</v>
          </cell>
          <cell r="C12" t="str">
            <v>Chandag Juniors</v>
          </cell>
          <cell r="D12" t="str">
            <v>Chandag Junior School</v>
          </cell>
          <cell r="E12">
            <v>844585</v>
          </cell>
          <cell r="F12">
            <v>852841.3899999999</v>
          </cell>
          <cell r="G12">
            <v>-8256.3899999998303</v>
          </cell>
          <cell r="H12">
            <v>-8256</v>
          </cell>
          <cell r="I12">
            <v>19899</v>
          </cell>
          <cell r="J12">
            <v>17930.57</v>
          </cell>
          <cell r="K12">
            <v>1968.4299999999967</v>
          </cell>
          <cell r="L12">
            <v>1968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428</v>
          </cell>
          <cell r="V12">
            <v>0</v>
          </cell>
          <cell r="W12">
            <v>428</v>
          </cell>
          <cell r="X12">
            <v>428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-6287.9599999998336</v>
          </cell>
          <cell r="BB12">
            <v>30632</v>
          </cell>
          <cell r="BC12">
            <v>870772</v>
          </cell>
          <cell r="BD12">
            <v>895116</v>
          </cell>
          <cell r="BE12">
            <v>-6288</v>
          </cell>
          <cell r="BF12">
            <v>71609</v>
          </cell>
          <cell r="BG12">
            <v>0</v>
          </cell>
          <cell r="BH12">
            <v>-0.7</v>
          </cell>
        </row>
        <row r="13">
          <cell r="A13">
            <v>2238</v>
          </cell>
          <cell r="B13" t="str">
            <v>CE11</v>
          </cell>
          <cell r="C13" t="str">
            <v>Chew Magna Primary</v>
          </cell>
          <cell r="D13" t="str">
            <v>Chew Magna Primary School</v>
          </cell>
          <cell r="E13">
            <v>419586</v>
          </cell>
          <cell r="F13">
            <v>405325.94000000012</v>
          </cell>
          <cell r="G13">
            <v>14260.059999999783</v>
          </cell>
          <cell r="H13">
            <v>14260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14260.059999999783</v>
          </cell>
          <cell r="BB13">
            <v>19781</v>
          </cell>
          <cell r="BC13">
            <v>405326</v>
          </cell>
          <cell r="BD13">
            <v>439367</v>
          </cell>
          <cell r="BE13">
            <v>14260</v>
          </cell>
          <cell r="BF13">
            <v>35149</v>
          </cell>
          <cell r="BG13">
            <v>0</v>
          </cell>
          <cell r="BH13">
            <v>3.25</v>
          </cell>
        </row>
        <row r="14">
          <cell r="A14">
            <v>2239</v>
          </cell>
          <cell r="B14" t="str">
            <v>CE14</v>
          </cell>
          <cell r="C14" t="str">
            <v>Clutton Primary</v>
          </cell>
          <cell r="D14" t="str">
            <v>Clutton Primary School</v>
          </cell>
          <cell r="E14">
            <v>539166</v>
          </cell>
          <cell r="F14">
            <v>512685.72000000009</v>
          </cell>
          <cell r="G14">
            <v>26480.279999999722</v>
          </cell>
          <cell r="H14">
            <v>26480</v>
          </cell>
          <cell r="I14">
            <v>13945</v>
          </cell>
          <cell r="J14">
            <v>12670.84</v>
          </cell>
          <cell r="K14">
            <v>1274.1600000000008</v>
          </cell>
          <cell r="L14">
            <v>1274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22210</v>
          </cell>
          <cell r="V14">
            <v>5568.43</v>
          </cell>
          <cell r="W14">
            <v>16641.57</v>
          </cell>
          <cell r="X14">
            <v>16642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27754.439999999722</v>
          </cell>
          <cell r="BB14">
            <v>17973</v>
          </cell>
          <cell r="BC14">
            <v>525357</v>
          </cell>
          <cell r="BD14">
            <v>571084</v>
          </cell>
          <cell r="BE14">
            <v>27754</v>
          </cell>
          <cell r="BF14">
            <v>45687</v>
          </cell>
          <cell r="BG14">
            <v>0</v>
          </cell>
          <cell r="BH14">
            <v>4.8600000000000003</v>
          </cell>
        </row>
        <row r="15">
          <cell r="A15">
            <v>3128</v>
          </cell>
          <cell r="B15" t="str">
            <v>CE15</v>
          </cell>
          <cell r="C15" t="str">
            <v>Combe Down Primary</v>
          </cell>
          <cell r="D15" t="str">
            <v>Combe Down Primary School</v>
          </cell>
          <cell r="E15">
            <v>1249704</v>
          </cell>
          <cell r="F15">
            <v>1191399.4400000004</v>
          </cell>
          <cell r="G15">
            <v>58304.560000000194</v>
          </cell>
          <cell r="H15">
            <v>58305</v>
          </cell>
          <cell r="I15">
            <v>20173</v>
          </cell>
          <cell r="J15">
            <v>20172.999999999996</v>
          </cell>
          <cell r="K15">
            <v>3.637978807091713E-12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47012</v>
          </cell>
          <cell r="V15">
            <v>29562.31</v>
          </cell>
          <cell r="W15">
            <v>17449.690000000002</v>
          </cell>
          <cell r="X15">
            <v>17450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58304.560000000201</v>
          </cell>
          <cell r="BB15">
            <v>41542</v>
          </cell>
          <cell r="BC15">
            <v>1211572</v>
          </cell>
          <cell r="BD15">
            <v>1311419</v>
          </cell>
          <cell r="BE15">
            <v>58305</v>
          </cell>
          <cell r="BF15">
            <v>104914</v>
          </cell>
          <cell r="BG15">
            <v>0</v>
          </cell>
          <cell r="BH15">
            <v>4.45</v>
          </cell>
        </row>
        <row r="16">
          <cell r="A16">
            <v>3086</v>
          </cell>
          <cell r="B16" t="str">
            <v>CE16</v>
          </cell>
          <cell r="C16" t="str">
            <v>East Harptree Primary</v>
          </cell>
          <cell r="D16" t="str">
            <v>East Harptree Primary School</v>
          </cell>
          <cell r="E16">
            <v>336021</v>
          </cell>
          <cell r="F16">
            <v>332733.23000000027</v>
          </cell>
          <cell r="G16">
            <v>3287.7699999998658</v>
          </cell>
          <cell r="H16">
            <v>3288</v>
          </cell>
          <cell r="I16">
            <v>11699</v>
          </cell>
          <cell r="J16">
            <v>14184.329999999987</v>
          </cell>
          <cell r="K16">
            <v>-2485.3300000000054</v>
          </cell>
          <cell r="L16">
            <v>-2485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5117</v>
          </cell>
          <cell r="V16">
            <v>1941.46</v>
          </cell>
          <cell r="W16">
            <v>3175.54</v>
          </cell>
          <cell r="X16">
            <v>3176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352</v>
          </cell>
          <cell r="AD16">
            <v>0</v>
          </cell>
          <cell r="AE16">
            <v>352</v>
          </cell>
          <cell r="AF16">
            <v>352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802.43999999986045</v>
          </cell>
          <cell r="BB16">
            <v>14395</v>
          </cell>
          <cell r="BC16">
            <v>346918</v>
          </cell>
          <cell r="BD16">
            <v>362115</v>
          </cell>
          <cell r="BE16">
            <v>803</v>
          </cell>
          <cell r="BF16">
            <v>28969</v>
          </cell>
          <cell r="BG16">
            <v>0</v>
          </cell>
          <cell r="BH16">
            <v>0.22</v>
          </cell>
        </row>
        <row r="17">
          <cell r="A17">
            <v>3088</v>
          </cell>
          <cell r="B17" t="str">
            <v>CE17</v>
          </cell>
          <cell r="C17" t="str">
            <v>Farmborough Primary</v>
          </cell>
          <cell r="D17" t="str">
            <v>Farmborough Primary School</v>
          </cell>
          <cell r="E17">
            <v>387713</v>
          </cell>
          <cell r="F17">
            <v>380743.86000000074</v>
          </cell>
          <cell r="G17">
            <v>6969.1400000000576</v>
          </cell>
          <cell r="H17">
            <v>6969</v>
          </cell>
          <cell r="I17">
            <v>10687</v>
          </cell>
          <cell r="J17">
            <v>8816.9999999999964</v>
          </cell>
          <cell r="K17">
            <v>1870.0000000000182</v>
          </cell>
          <cell r="L17">
            <v>1870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-5201</v>
          </cell>
          <cell r="V17">
            <v>2297.56</v>
          </cell>
          <cell r="W17">
            <v>-7498.5599999999995</v>
          </cell>
          <cell r="X17">
            <v>-7499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8839.1400000000758</v>
          </cell>
          <cell r="BB17">
            <v>24797</v>
          </cell>
          <cell r="BC17">
            <v>389561</v>
          </cell>
          <cell r="BD17">
            <v>423197</v>
          </cell>
          <cell r="BE17">
            <v>8839</v>
          </cell>
          <cell r="BF17">
            <v>33856</v>
          </cell>
          <cell r="BG17">
            <v>0</v>
          </cell>
          <cell r="BH17">
            <v>2.09</v>
          </cell>
        </row>
        <row r="18">
          <cell r="A18">
            <v>3089</v>
          </cell>
          <cell r="B18" t="str">
            <v>CE18</v>
          </cell>
          <cell r="C18" t="str">
            <v>Farrington Gurney Primary</v>
          </cell>
          <cell r="D18" t="str">
            <v>Farrington Gurney Primary School</v>
          </cell>
          <cell r="E18">
            <v>398468</v>
          </cell>
          <cell r="F18">
            <v>377794.56999999977</v>
          </cell>
          <cell r="G18">
            <v>20673.429999999815</v>
          </cell>
          <cell r="H18">
            <v>20673</v>
          </cell>
          <cell r="I18">
            <v>6406</v>
          </cell>
          <cell r="J18">
            <v>8249.3399999999929</v>
          </cell>
          <cell r="K18">
            <v>-1843.340000000002</v>
          </cell>
          <cell r="L18">
            <v>-1843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51484</v>
          </cell>
          <cell r="V18">
            <v>55484.000000000007</v>
          </cell>
          <cell r="W18">
            <v>-3999.9999999999991</v>
          </cell>
          <cell r="X18">
            <v>-4000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18830.089999999815</v>
          </cell>
          <cell r="BB18">
            <v>13958</v>
          </cell>
          <cell r="BC18">
            <v>386044</v>
          </cell>
          <cell r="BD18">
            <v>418832</v>
          </cell>
          <cell r="BE18">
            <v>18830</v>
          </cell>
          <cell r="BF18">
            <v>33507</v>
          </cell>
          <cell r="BG18">
            <v>0</v>
          </cell>
          <cell r="BH18">
            <v>4.5</v>
          </cell>
        </row>
        <row r="19">
          <cell r="A19">
            <v>3092</v>
          </cell>
          <cell r="B19" t="str">
            <v>CE19</v>
          </cell>
          <cell r="C19" t="str">
            <v>Freshford Primary</v>
          </cell>
          <cell r="D19" t="str">
            <v>Freshford Primary School</v>
          </cell>
          <cell r="E19">
            <v>598473</v>
          </cell>
          <cell r="F19">
            <v>500463.08999999985</v>
          </cell>
          <cell r="G19">
            <v>98009.910000000673</v>
          </cell>
          <cell r="H19">
            <v>98010</v>
          </cell>
          <cell r="I19">
            <v>10000</v>
          </cell>
          <cell r="J19">
            <v>3545.7899999999991</v>
          </cell>
          <cell r="K19">
            <v>6454.2100000000009</v>
          </cell>
          <cell r="L19">
            <v>6454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37361</v>
          </cell>
          <cell r="V19">
            <v>15845.000000000002</v>
          </cell>
          <cell r="W19">
            <v>21516</v>
          </cell>
          <cell r="X19">
            <v>21516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2433</v>
          </cell>
          <cell r="AH19">
            <v>0</v>
          </cell>
          <cell r="AI19">
            <v>2433</v>
          </cell>
          <cell r="AJ19">
            <v>2433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104464.12000000068</v>
          </cell>
          <cell r="BB19">
            <v>20972</v>
          </cell>
          <cell r="BC19">
            <v>504009</v>
          </cell>
          <cell r="BD19">
            <v>629445</v>
          </cell>
          <cell r="BE19">
            <v>104464</v>
          </cell>
          <cell r="BF19">
            <v>50356</v>
          </cell>
          <cell r="BG19">
            <v>54108</v>
          </cell>
          <cell r="BH19">
            <v>16.600000000000001</v>
          </cell>
        </row>
        <row r="20">
          <cell r="A20">
            <v>3093</v>
          </cell>
          <cell r="B20" t="str">
            <v>CE20</v>
          </cell>
          <cell r="C20" t="str">
            <v>High Littleton Primary</v>
          </cell>
          <cell r="D20" t="str">
            <v>High Littleton Primary School</v>
          </cell>
          <cell r="E20">
            <v>537455</v>
          </cell>
          <cell r="F20">
            <v>490702.20999999979</v>
          </cell>
          <cell r="G20">
            <v>46752.790000000052</v>
          </cell>
          <cell r="H20">
            <v>46753</v>
          </cell>
          <cell r="I20">
            <v>5878</v>
          </cell>
          <cell r="J20">
            <v>5878.01</v>
          </cell>
          <cell r="K20">
            <v>-1.0000000000218279E-2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46752.78000000005</v>
          </cell>
          <cell r="BB20">
            <v>18486</v>
          </cell>
          <cell r="BC20">
            <v>496580</v>
          </cell>
          <cell r="BD20">
            <v>561819</v>
          </cell>
          <cell r="BE20">
            <v>46753</v>
          </cell>
          <cell r="BF20">
            <v>44946</v>
          </cell>
          <cell r="BG20">
            <v>1807</v>
          </cell>
          <cell r="BH20">
            <v>8.32</v>
          </cell>
        </row>
        <row r="21">
          <cell r="A21">
            <v>2293</v>
          </cell>
          <cell r="B21" t="str">
            <v>CE22</v>
          </cell>
          <cell r="C21" t="str">
            <v>Longvernal Primary</v>
          </cell>
          <cell r="D21" t="str">
            <v>Longvernal Primary School</v>
          </cell>
          <cell r="E21">
            <v>458909</v>
          </cell>
          <cell r="F21">
            <v>408098.40000000043</v>
          </cell>
          <cell r="G21">
            <v>50810.599999999933</v>
          </cell>
          <cell r="H21">
            <v>50811</v>
          </cell>
          <cell r="I21">
            <v>2111</v>
          </cell>
          <cell r="J21">
            <v>818.38999999998487</v>
          </cell>
          <cell r="K21">
            <v>1292.6100000000115</v>
          </cell>
          <cell r="L21">
            <v>1293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</v>
          </cell>
          <cell r="V21">
            <v>0</v>
          </cell>
          <cell r="W21">
            <v>2</v>
          </cell>
          <cell r="X21">
            <v>2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52103.209999999948</v>
          </cell>
          <cell r="BB21">
            <v>18443</v>
          </cell>
          <cell r="BC21">
            <v>408917</v>
          </cell>
          <cell r="BD21">
            <v>479463</v>
          </cell>
          <cell r="BE21">
            <v>52104</v>
          </cell>
          <cell r="BF21">
            <v>38357</v>
          </cell>
          <cell r="BG21">
            <v>13747</v>
          </cell>
          <cell r="BH21">
            <v>10.87</v>
          </cell>
        </row>
        <row r="22">
          <cell r="A22">
            <v>3096</v>
          </cell>
          <cell r="B22" t="str">
            <v>CE23</v>
          </cell>
          <cell r="C22" t="str">
            <v>Marksbury Primary</v>
          </cell>
          <cell r="D22" t="str">
            <v>Marksbury Primary School</v>
          </cell>
          <cell r="E22">
            <v>478242</v>
          </cell>
          <cell r="F22">
            <v>446824.03999999975</v>
          </cell>
          <cell r="G22">
            <v>31417.960000000076</v>
          </cell>
          <cell r="H22">
            <v>31418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5850</v>
          </cell>
          <cell r="V22">
            <v>5850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31417.960000000076</v>
          </cell>
          <cell r="BB22">
            <v>14576</v>
          </cell>
          <cell r="BC22">
            <v>446824</v>
          </cell>
          <cell r="BD22">
            <v>492818</v>
          </cell>
          <cell r="BE22">
            <v>31418</v>
          </cell>
          <cell r="BF22">
            <v>39425</v>
          </cell>
          <cell r="BG22">
            <v>0</v>
          </cell>
          <cell r="BH22">
            <v>6.38</v>
          </cell>
        </row>
        <row r="23">
          <cell r="A23">
            <v>2259</v>
          </cell>
          <cell r="B23" t="str">
            <v>CE24</v>
          </cell>
          <cell r="C23" t="str">
            <v>Midsomer Norton Primary</v>
          </cell>
          <cell r="D23" t="str">
            <v>Midsomer Norton Primary School</v>
          </cell>
          <cell r="E23">
            <v>1006880</v>
          </cell>
          <cell r="F23">
            <v>966657.2899999998</v>
          </cell>
          <cell r="G23">
            <v>40222.710000000261</v>
          </cell>
          <cell r="H23">
            <v>40223</v>
          </cell>
          <cell r="I23">
            <v>29579</v>
          </cell>
          <cell r="J23">
            <v>31775.499999999964</v>
          </cell>
          <cell r="K23">
            <v>-2196.4999999999964</v>
          </cell>
          <cell r="L23">
            <v>-2197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23466</v>
          </cell>
          <cell r="V23">
            <v>15797.46</v>
          </cell>
          <cell r="W23">
            <v>7668.5400000000009</v>
          </cell>
          <cell r="X23">
            <v>7669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38026.210000000268</v>
          </cell>
          <cell r="BB23">
            <v>32691</v>
          </cell>
          <cell r="BC23">
            <v>998433</v>
          </cell>
          <cell r="BD23">
            <v>1069150</v>
          </cell>
          <cell r="BE23">
            <v>38026</v>
          </cell>
          <cell r="BF23">
            <v>85532</v>
          </cell>
          <cell r="BG23">
            <v>0</v>
          </cell>
          <cell r="BH23">
            <v>3.56</v>
          </cell>
        </row>
        <row r="24">
          <cell r="A24">
            <v>2154</v>
          </cell>
          <cell r="B24" t="str">
            <v>CE25</v>
          </cell>
          <cell r="C24" t="str">
            <v>Moorlands Infants</v>
          </cell>
          <cell r="D24" t="str">
            <v>Fiona_Bedding@BATHNES.GOV.UK</v>
          </cell>
          <cell r="E24">
            <v>688810</v>
          </cell>
          <cell r="F24">
            <v>632268.02000000037</v>
          </cell>
          <cell r="G24">
            <v>56541.980000000724</v>
          </cell>
          <cell r="H24">
            <v>56542</v>
          </cell>
          <cell r="I24">
            <v>9038</v>
          </cell>
          <cell r="J24">
            <v>9037.9999999999964</v>
          </cell>
          <cell r="K24">
            <v>3.637978807091713E-12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34823</v>
          </cell>
          <cell r="V24">
            <v>10874.759999999998</v>
          </cell>
          <cell r="W24">
            <v>23948.239999999998</v>
          </cell>
          <cell r="X24">
            <v>23948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56541.980000000724</v>
          </cell>
          <cell r="BB24">
            <v>32089</v>
          </cell>
          <cell r="BC24">
            <v>641306</v>
          </cell>
          <cell r="BD24">
            <v>729937</v>
          </cell>
          <cell r="BE24">
            <v>56542</v>
          </cell>
          <cell r="BF24">
            <v>58395</v>
          </cell>
          <cell r="BG24">
            <v>0</v>
          </cell>
          <cell r="BH24">
            <v>7.75</v>
          </cell>
        </row>
        <row r="25">
          <cell r="A25">
            <v>2153</v>
          </cell>
          <cell r="B25" t="str">
            <v>CE26</v>
          </cell>
          <cell r="C25" t="str">
            <v>Moorlands Juniors</v>
          </cell>
          <cell r="D25" t="str">
            <v>Fiona_Bedding@BATHNES.GOV.UK</v>
          </cell>
          <cell r="E25">
            <v>696105</v>
          </cell>
          <cell r="F25">
            <v>703576.34000000008</v>
          </cell>
          <cell r="G25">
            <v>-7471.340000000002</v>
          </cell>
          <cell r="H25">
            <v>-7471</v>
          </cell>
          <cell r="I25">
            <v>31000</v>
          </cell>
          <cell r="J25">
            <v>31000.000000000007</v>
          </cell>
          <cell r="K25">
            <v>-2.5465851649641991E-11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22121</v>
          </cell>
          <cell r="V25">
            <v>12080.600000000002</v>
          </cell>
          <cell r="W25">
            <v>10040.399999999998</v>
          </cell>
          <cell r="X25">
            <v>10040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-7471.3400000000274</v>
          </cell>
          <cell r="BB25">
            <v>30074</v>
          </cell>
          <cell r="BC25">
            <v>734576</v>
          </cell>
          <cell r="BD25">
            <v>757179</v>
          </cell>
          <cell r="BE25">
            <v>-7471</v>
          </cell>
          <cell r="BF25">
            <v>60574</v>
          </cell>
          <cell r="BG25">
            <v>0</v>
          </cell>
          <cell r="BH25">
            <v>-0.99</v>
          </cell>
        </row>
        <row r="26">
          <cell r="A26">
            <v>3449</v>
          </cell>
          <cell r="B26" t="str">
            <v>CE92</v>
          </cell>
          <cell r="C26" t="str">
            <v>Newbridge Primary</v>
          </cell>
          <cell r="D26" t="str">
            <v>Tracey_Lynch@BATHNES.GOV.UK</v>
          </cell>
          <cell r="E26">
            <v>1475784</v>
          </cell>
          <cell r="F26">
            <v>1439103.5500000003</v>
          </cell>
          <cell r="G26">
            <v>36680.449999998527</v>
          </cell>
          <cell r="H26">
            <v>36680</v>
          </cell>
          <cell r="I26">
            <v>31724</v>
          </cell>
          <cell r="J26">
            <v>31696.9</v>
          </cell>
          <cell r="K26">
            <v>27.09999999998945</v>
          </cell>
          <cell r="L26">
            <v>27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8984</v>
          </cell>
          <cell r="V26">
            <v>8967.39</v>
          </cell>
          <cell r="W26">
            <v>16.610000000000582</v>
          </cell>
          <cell r="X26">
            <v>17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36707.549999998519</v>
          </cell>
          <cell r="BB26">
            <v>49777</v>
          </cell>
          <cell r="BC26">
            <v>1470800</v>
          </cell>
          <cell r="BD26">
            <v>1557285</v>
          </cell>
          <cell r="BE26">
            <v>36707</v>
          </cell>
          <cell r="BF26">
            <v>124583</v>
          </cell>
          <cell r="BG26">
            <v>0</v>
          </cell>
          <cell r="BH26">
            <v>2.36</v>
          </cell>
        </row>
        <row r="27">
          <cell r="A27">
            <v>2150</v>
          </cell>
          <cell r="B27" t="str">
            <v>CE29</v>
          </cell>
          <cell r="C27" t="str">
            <v>Oldfield Park Infants</v>
          </cell>
          <cell r="D27" t="str">
            <v>Oldfield Park Infant School</v>
          </cell>
          <cell r="E27">
            <v>715326</v>
          </cell>
          <cell r="F27">
            <v>686680.70000000019</v>
          </cell>
          <cell r="G27">
            <v>28645.299999999392</v>
          </cell>
          <cell r="H27">
            <v>28645</v>
          </cell>
          <cell r="I27">
            <v>30557</v>
          </cell>
          <cell r="J27">
            <v>18628.729999999996</v>
          </cell>
          <cell r="K27">
            <v>11928.270000000002</v>
          </cell>
          <cell r="L27">
            <v>11928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17254</v>
          </cell>
          <cell r="V27">
            <v>14390.77</v>
          </cell>
          <cell r="W27">
            <v>2863.2299999999996</v>
          </cell>
          <cell r="X27">
            <v>2863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40573.569999999396</v>
          </cell>
          <cell r="BB27">
            <v>23942</v>
          </cell>
          <cell r="BC27">
            <v>705309</v>
          </cell>
          <cell r="BD27">
            <v>769825</v>
          </cell>
          <cell r="BE27">
            <v>40573</v>
          </cell>
          <cell r="BF27">
            <v>61586</v>
          </cell>
          <cell r="BG27">
            <v>0</v>
          </cell>
          <cell r="BH27">
            <v>5.27</v>
          </cell>
        </row>
        <row r="28">
          <cell r="A28">
            <v>2159</v>
          </cell>
          <cell r="B28" t="str">
            <v>CE30</v>
          </cell>
          <cell r="C28" t="str">
            <v>Oldfield Park Juniors</v>
          </cell>
          <cell r="D28" t="str">
            <v>Oldfield Park Junior School</v>
          </cell>
          <cell r="E28">
            <v>891516</v>
          </cell>
          <cell r="F28">
            <v>836046.76999999944</v>
          </cell>
          <cell r="G28">
            <v>55469.230000001022</v>
          </cell>
          <cell r="H28">
            <v>55469</v>
          </cell>
          <cell r="I28">
            <v>17719</v>
          </cell>
          <cell r="J28">
            <v>27483.619999999981</v>
          </cell>
          <cell r="K28">
            <v>-9764.6200000000099</v>
          </cell>
          <cell r="L28">
            <v>-9765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599</v>
          </cell>
          <cell r="V28">
            <v>267</v>
          </cell>
          <cell r="W28">
            <v>332</v>
          </cell>
          <cell r="X28">
            <v>332</v>
          </cell>
          <cell r="Y28">
            <v>5857</v>
          </cell>
          <cell r="Z28">
            <v>4044.15</v>
          </cell>
          <cell r="AA28">
            <v>1812.85</v>
          </cell>
          <cell r="AB28">
            <v>1813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45704.610000001012</v>
          </cell>
          <cell r="BB28">
            <v>53059</v>
          </cell>
          <cell r="BC28">
            <v>863530</v>
          </cell>
          <cell r="BD28">
            <v>962294</v>
          </cell>
          <cell r="BE28">
            <v>45704</v>
          </cell>
          <cell r="BF28">
            <v>76984</v>
          </cell>
          <cell r="BG28">
            <v>0</v>
          </cell>
          <cell r="BH28">
            <v>4.75</v>
          </cell>
        </row>
        <row r="29">
          <cell r="A29">
            <v>2243</v>
          </cell>
          <cell r="B29" t="str">
            <v>CE32</v>
          </cell>
          <cell r="C29" t="str">
            <v>Paulton Infants</v>
          </cell>
          <cell r="D29" t="str">
            <v>Paulton Infant School</v>
          </cell>
          <cell r="E29">
            <v>721451</v>
          </cell>
          <cell r="F29">
            <v>627812.65999999968</v>
          </cell>
          <cell r="G29">
            <v>93638.339999999778</v>
          </cell>
          <cell r="H29">
            <v>93638</v>
          </cell>
          <cell r="I29">
            <v>3007</v>
          </cell>
          <cell r="J29">
            <v>3007.0000000000073</v>
          </cell>
          <cell r="K29">
            <v>-7.2759576141834259E-12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33458</v>
          </cell>
          <cell r="V29">
            <v>15875.46</v>
          </cell>
          <cell r="W29">
            <v>17582.54</v>
          </cell>
          <cell r="X29">
            <v>17583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93638.339999999764</v>
          </cell>
          <cell r="BB29">
            <v>26976</v>
          </cell>
          <cell r="BC29">
            <v>630820</v>
          </cell>
          <cell r="BD29">
            <v>751434</v>
          </cell>
          <cell r="BE29">
            <v>93638</v>
          </cell>
          <cell r="BF29">
            <v>60115</v>
          </cell>
          <cell r="BG29">
            <v>33523</v>
          </cell>
          <cell r="BH29">
            <v>12.46</v>
          </cell>
        </row>
        <row r="30">
          <cell r="A30">
            <v>2270</v>
          </cell>
          <cell r="B30" t="str">
            <v>CE33</v>
          </cell>
          <cell r="C30" t="str">
            <v>Paulton Juniors</v>
          </cell>
          <cell r="D30" t="str">
            <v>Paulton Junior School</v>
          </cell>
          <cell r="E30">
            <v>870780</v>
          </cell>
          <cell r="F30">
            <v>813289.05</v>
          </cell>
          <cell r="G30">
            <v>57490.949999998971</v>
          </cell>
          <cell r="H30">
            <v>57491</v>
          </cell>
          <cell r="I30">
            <v>0</v>
          </cell>
          <cell r="J30">
            <v>1.4210854715202004E-14</v>
          </cell>
          <cell r="K30">
            <v>-1.4210854715202004E-14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1968</v>
          </cell>
          <cell r="V30">
            <v>544</v>
          </cell>
          <cell r="W30">
            <v>1424</v>
          </cell>
          <cell r="X30">
            <v>1424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57490.949999998971</v>
          </cell>
          <cell r="BB30">
            <v>28676</v>
          </cell>
          <cell r="BC30">
            <v>813289</v>
          </cell>
          <cell r="BD30">
            <v>899456</v>
          </cell>
          <cell r="BE30">
            <v>57491</v>
          </cell>
          <cell r="BF30">
            <v>71956</v>
          </cell>
          <cell r="BG30">
            <v>0</v>
          </cell>
          <cell r="BH30">
            <v>6.39</v>
          </cell>
        </row>
        <row r="31">
          <cell r="A31">
            <v>2244</v>
          </cell>
          <cell r="B31" t="str">
            <v>CE34</v>
          </cell>
          <cell r="C31" t="str">
            <v>Peasedown St John Primary</v>
          </cell>
          <cell r="D31" t="str">
            <v>Peasedown St John Primary School</v>
          </cell>
          <cell r="E31">
            <v>1602065</v>
          </cell>
          <cell r="F31">
            <v>1391155.71</v>
          </cell>
          <cell r="G31">
            <v>210909.29000000004</v>
          </cell>
          <cell r="H31">
            <v>210909</v>
          </cell>
          <cell r="I31">
            <v>31168</v>
          </cell>
          <cell r="J31">
            <v>29833.430000000022</v>
          </cell>
          <cell r="K31">
            <v>1334.5699999999997</v>
          </cell>
          <cell r="L31">
            <v>1335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19149</v>
          </cell>
          <cell r="V31">
            <v>19149</v>
          </cell>
          <cell r="W31">
            <v>-6.8212102632969618E-13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212243.86000000004</v>
          </cell>
          <cell r="BB31">
            <v>52158</v>
          </cell>
          <cell r="BC31">
            <v>1420989</v>
          </cell>
          <cell r="BD31">
            <v>1685391</v>
          </cell>
          <cell r="BE31">
            <v>212244</v>
          </cell>
          <cell r="BF31">
            <v>134831</v>
          </cell>
          <cell r="BG31">
            <v>77413</v>
          </cell>
          <cell r="BH31">
            <v>12.59</v>
          </cell>
        </row>
        <row r="32">
          <cell r="A32">
            <v>2246</v>
          </cell>
          <cell r="B32" t="str">
            <v>CE35</v>
          </cell>
          <cell r="C32" t="str">
            <v>Pensford Primary</v>
          </cell>
          <cell r="D32" t="str">
            <v>Pensford Primary School</v>
          </cell>
          <cell r="E32">
            <v>331882</v>
          </cell>
          <cell r="F32">
            <v>314308.49000000017</v>
          </cell>
          <cell r="G32">
            <v>17573.509999999838</v>
          </cell>
          <cell r="H32">
            <v>17574</v>
          </cell>
          <cell r="I32">
            <v>25570</v>
          </cell>
          <cell r="J32">
            <v>22532.85000000002</v>
          </cell>
          <cell r="K32">
            <v>3037.1499999999996</v>
          </cell>
          <cell r="L32">
            <v>3037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5213</v>
          </cell>
          <cell r="V32">
            <v>1953.99</v>
          </cell>
          <cell r="W32">
            <v>3259.01</v>
          </cell>
          <cell r="X32">
            <v>3259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20610.659999999836</v>
          </cell>
          <cell r="BB32">
            <v>23565</v>
          </cell>
          <cell r="BC32">
            <v>336841</v>
          </cell>
          <cell r="BD32">
            <v>381017</v>
          </cell>
          <cell r="BE32">
            <v>20611</v>
          </cell>
          <cell r="BF32">
            <v>30481</v>
          </cell>
          <cell r="BG32">
            <v>0</v>
          </cell>
          <cell r="BH32">
            <v>5.41</v>
          </cell>
        </row>
        <row r="33">
          <cell r="A33">
            <v>3102</v>
          </cell>
          <cell r="B33" t="str">
            <v>CE54</v>
          </cell>
          <cell r="C33" t="str">
            <v>Saltford Primary</v>
          </cell>
          <cell r="D33" t="str">
            <v>Saltford Primary School</v>
          </cell>
          <cell r="E33">
            <v>1155324</v>
          </cell>
          <cell r="F33">
            <v>1147185.6999999995</v>
          </cell>
          <cell r="G33">
            <v>8138.2999999998428</v>
          </cell>
          <cell r="H33">
            <v>8138</v>
          </cell>
          <cell r="I33">
            <v>22642</v>
          </cell>
          <cell r="J33">
            <v>19796.739999999994</v>
          </cell>
          <cell r="K33">
            <v>2845.2600000000057</v>
          </cell>
          <cell r="L33">
            <v>2845</v>
          </cell>
          <cell r="M33">
            <v>-3489</v>
          </cell>
          <cell r="N33">
            <v>-2874.7100000000064</v>
          </cell>
          <cell r="O33">
            <v>-614.2899999999936</v>
          </cell>
          <cell r="P33">
            <v>-614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-10965</v>
          </cell>
          <cell r="V33">
            <v>-13750.64</v>
          </cell>
          <cell r="W33">
            <v>2785.6399999999994</v>
          </cell>
          <cell r="X33">
            <v>2786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10369.269999999855</v>
          </cell>
          <cell r="BB33">
            <v>42262</v>
          </cell>
          <cell r="BC33">
            <v>1166982</v>
          </cell>
          <cell r="BD33">
            <v>1220228</v>
          </cell>
          <cell r="BE33">
            <v>10983</v>
          </cell>
          <cell r="BF33">
            <v>97618</v>
          </cell>
          <cell r="BG33">
            <v>0</v>
          </cell>
          <cell r="BH33">
            <v>0.9</v>
          </cell>
        </row>
        <row r="34">
          <cell r="A34">
            <v>3347</v>
          </cell>
          <cell r="B34" t="str">
            <v>CE55</v>
          </cell>
          <cell r="C34" t="str">
            <v>Shoscombe Primary</v>
          </cell>
          <cell r="D34" t="str">
            <v>Shoscombe Primary School</v>
          </cell>
          <cell r="E34">
            <v>387407</v>
          </cell>
          <cell r="F34">
            <v>344492.11999999988</v>
          </cell>
          <cell r="G34">
            <v>42914.880000000383</v>
          </cell>
          <cell r="H34">
            <v>42915</v>
          </cell>
          <cell r="I34">
            <v>95</v>
          </cell>
          <cell r="J34">
            <v>94.999999999999432</v>
          </cell>
          <cell r="K34">
            <v>5.6843418860808015E-13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42914.880000000383</v>
          </cell>
          <cell r="BB34">
            <v>21453</v>
          </cell>
          <cell r="BC34">
            <v>344587</v>
          </cell>
          <cell r="BD34">
            <v>408955</v>
          </cell>
          <cell r="BE34">
            <v>42915</v>
          </cell>
          <cell r="BF34">
            <v>32716</v>
          </cell>
          <cell r="BG34">
            <v>10199</v>
          </cell>
          <cell r="BH34">
            <v>10.49</v>
          </cell>
        </row>
        <row r="35">
          <cell r="A35">
            <v>2158</v>
          </cell>
          <cell r="B35" t="str">
            <v>CE56</v>
          </cell>
          <cell r="C35" t="str">
            <v>Southdown Community Infants</v>
          </cell>
          <cell r="D35" t="str">
            <v>Southdown Community Infant School</v>
          </cell>
          <cell r="E35">
            <v>612335</v>
          </cell>
          <cell r="F35">
            <v>562722.54999999958</v>
          </cell>
          <cell r="G35">
            <v>49612.449999999735</v>
          </cell>
          <cell r="H35">
            <v>49612</v>
          </cell>
          <cell r="I35">
            <v>18860</v>
          </cell>
          <cell r="J35">
            <v>8054.9200000000092</v>
          </cell>
          <cell r="K35">
            <v>10805.079999999998</v>
          </cell>
          <cell r="L35">
            <v>10805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18927</v>
          </cell>
          <cell r="V35">
            <v>7647</v>
          </cell>
          <cell r="W35">
            <v>11280</v>
          </cell>
          <cell r="X35">
            <v>11280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60417.529999999737</v>
          </cell>
          <cell r="BB35">
            <v>15399</v>
          </cell>
          <cell r="BC35">
            <v>570777</v>
          </cell>
          <cell r="BD35">
            <v>646594</v>
          </cell>
          <cell r="BE35">
            <v>60417</v>
          </cell>
          <cell r="BF35">
            <v>51728</v>
          </cell>
          <cell r="BG35">
            <v>8689</v>
          </cell>
          <cell r="BH35">
            <v>9.34</v>
          </cell>
        </row>
        <row r="36">
          <cell r="A36">
            <v>2157</v>
          </cell>
          <cell r="B36" t="str">
            <v>CE57</v>
          </cell>
          <cell r="C36" t="str">
            <v>Southdown Juniors</v>
          </cell>
          <cell r="D36" t="str">
            <v>Southdown Junior School</v>
          </cell>
          <cell r="E36">
            <v>631944</v>
          </cell>
          <cell r="F36">
            <v>599170.07999999984</v>
          </cell>
          <cell r="G36">
            <v>32773.919999999467</v>
          </cell>
          <cell r="H36">
            <v>32774</v>
          </cell>
          <cell r="I36">
            <v>555</v>
          </cell>
          <cell r="J36">
            <v>555.00000000000728</v>
          </cell>
          <cell r="K36">
            <v>-3.637978807091713E-12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6495</v>
          </cell>
          <cell r="AD36">
            <v>5216.6000000000004</v>
          </cell>
          <cell r="AE36">
            <v>1278.3999999999996</v>
          </cell>
          <cell r="AF36">
            <v>1278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32773.91999999946</v>
          </cell>
          <cell r="BB36">
            <v>31943</v>
          </cell>
          <cell r="BC36">
            <v>599725</v>
          </cell>
          <cell r="BD36">
            <v>664442</v>
          </cell>
          <cell r="BE36">
            <v>32774</v>
          </cell>
          <cell r="BF36">
            <v>53155</v>
          </cell>
          <cell r="BG36">
            <v>0</v>
          </cell>
          <cell r="BH36">
            <v>4.93</v>
          </cell>
        </row>
        <row r="37">
          <cell r="A37">
            <v>2248</v>
          </cell>
          <cell r="B37" t="str">
            <v>CE58</v>
          </cell>
          <cell r="C37" t="str">
            <v>Stanton Drew Primary</v>
          </cell>
          <cell r="D37" t="str">
            <v>Stanton Drew Primary</v>
          </cell>
          <cell r="E37">
            <v>266083</v>
          </cell>
          <cell r="F37">
            <v>256860.29000000015</v>
          </cell>
          <cell r="G37">
            <v>9222.7099999999446</v>
          </cell>
          <cell r="H37">
            <v>9223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27963</v>
          </cell>
          <cell r="V37">
            <v>26471.279999999999</v>
          </cell>
          <cell r="W37">
            <v>1491.7200000000012</v>
          </cell>
          <cell r="X37">
            <v>1492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9222.7099999999446</v>
          </cell>
          <cell r="BB37">
            <v>9532</v>
          </cell>
          <cell r="BC37">
            <v>256860</v>
          </cell>
          <cell r="BD37">
            <v>275615</v>
          </cell>
          <cell r="BE37">
            <v>9223</v>
          </cell>
          <cell r="BF37">
            <v>25000</v>
          </cell>
          <cell r="BG37">
            <v>0</v>
          </cell>
          <cell r="BH37">
            <v>3.35</v>
          </cell>
        </row>
        <row r="38">
          <cell r="A38">
            <v>3421</v>
          </cell>
          <cell r="B38" t="str">
            <v>CE37</v>
          </cell>
          <cell r="C38" t="str">
            <v>St Andrew's, Bath Primary</v>
          </cell>
          <cell r="D38" t="str">
            <v>St Andrew's Primary School</v>
          </cell>
          <cell r="E38">
            <v>691140</v>
          </cell>
          <cell r="F38">
            <v>693254.47999999975</v>
          </cell>
          <cell r="G38">
            <v>-2114.4799999996249</v>
          </cell>
          <cell r="H38">
            <v>-2114</v>
          </cell>
          <cell r="I38">
            <v>2206</v>
          </cell>
          <cell r="J38">
            <v>3673.3800000000047</v>
          </cell>
          <cell r="K38">
            <v>-1467.3800000000083</v>
          </cell>
          <cell r="L38">
            <v>-1467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-3581.8599999996331</v>
          </cell>
          <cell r="BB38">
            <v>31781</v>
          </cell>
          <cell r="BC38">
            <v>696928</v>
          </cell>
          <cell r="BD38">
            <v>725127</v>
          </cell>
          <cell r="BE38">
            <v>-3581</v>
          </cell>
          <cell r="BF38">
            <v>58010</v>
          </cell>
          <cell r="BG38">
            <v>0</v>
          </cell>
          <cell r="BH38">
            <v>-0.49</v>
          </cell>
        </row>
        <row r="39">
          <cell r="A39">
            <v>3424</v>
          </cell>
          <cell r="B39" t="str">
            <v>CE38</v>
          </cell>
          <cell r="C39" t="str">
            <v>St John's, Bath Primary</v>
          </cell>
          <cell r="D39" t="str">
            <v>stjohnsbath_pri@BATHNES.GOV.UK</v>
          </cell>
          <cell r="E39">
            <v>1183583</v>
          </cell>
          <cell r="F39">
            <v>1160169.4599999993</v>
          </cell>
          <cell r="G39">
            <v>23413.540000000768</v>
          </cell>
          <cell r="H39">
            <v>23414</v>
          </cell>
          <cell r="I39">
            <v>33073</v>
          </cell>
          <cell r="J39">
            <v>33072.999999999956</v>
          </cell>
          <cell r="K39">
            <v>2.9103830456733704E-11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2644</v>
          </cell>
          <cell r="AD39">
            <v>2644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23413.540000000798</v>
          </cell>
          <cell r="BB39">
            <v>54405</v>
          </cell>
          <cell r="BC39">
            <v>1193242</v>
          </cell>
          <cell r="BD39">
            <v>1271061</v>
          </cell>
          <cell r="BE39">
            <v>23414</v>
          </cell>
          <cell r="BF39">
            <v>101685</v>
          </cell>
          <cell r="BG39">
            <v>0</v>
          </cell>
          <cell r="BH39">
            <v>1.84</v>
          </cell>
        </row>
        <row r="40">
          <cell r="A40">
            <v>3094</v>
          </cell>
          <cell r="B40" t="str">
            <v>CE39</v>
          </cell>
          <cell r="C40" t="str">
            <v>St John's, Keynsham Primary</v>
          </cell>
          <cell r="D40" t="str">
            <v>stjohnskeynsham_pri@BATHNES.GOV.UK</v>
          </cell>
          <cell r="E40">
            <v>763607</v>
          </cell>
          <cell r="F40">
            <v>674771.56</v>
          </cell>
          <cell r="G40">
            <v>88835.439999999828</v>
          </cell>
          <cell r="H40">
            <v>88835</v>
          </cell>
          <cell r="I40">
            <v>13320</v>
          </cell>
          <cell r="J40">
            <v>17974.169999999995</v>
          </cell>
          <cell r="K40">
            <v>-4654.1699999999983</v>
          </cell>
          <cell r="L40">
            <v>-4654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19748</v>
          </cell>
          <cell r="V40">
            <v>2968.37</v>
          </cell>
          <cell r="W40">
            <v>16779.63</v>
          </cell>
          <cell r="X40">
            <v>16780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-2056.5</v>
          </cell>
          <cell r="AU40">
            <v>2056.5</v>
          </cell>
          <cell r="AV40">
            <v>2057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84181.269999999829</v>
          </cell>
          <cell r="BB40">
            <v>26309</v>
          </cell>
          <cell r="BC40">
            <v>692746</v>
          </cell>
          <cell r="BD40">
            <v>803236</v>
          </cell>
          <cell r="BE40">
            <v>84181</v>
          </cell>
          <cell r="BF40">
            <v>64259</v>
          </cell>
          <cell r="BG40">
            <v>19922</v>
          </cell>
          <cell r="BH40">
            <v>10.48</v>
          </cell>
        </row>
        <row r="41">
          <cell r="A41">
            <v>3445</v>
          </cell>
          <cell r="B41" t="str">
            <v>CE40</v>
          </cell>
          <cell r="C41" t="str">
            <v>St John's, Mid. Norton Primary</v>
          </cell>
          <cell r="D41" t="str">
            <v>wendy jefferies</v>
          </cell>
          <cell r="E41">
            <v>863522</v>
          </cell>
          <cell r="F41">
            <v>848376.00000000012</v>
          </cell>
          <cell r="G41">
            <v>15145.999999999767</v>
          </cell>
          <cell r="H41">
            <v>15146</v>
          </cell>
          <cell r="I41">
            <v>2375</v>
          </cell>
          <cell r="J41">
            <v>17521</v>
          </cell>
          <cell r="K41">
            <v>-15146.000000000004</v>
          </cell>
          <cell r="L41">
            <v>-15146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-2.3646862246096134E-10</v>
          </cell>
          <cell r="BB41">
            <v>0</v>
          </cell>
          <cell r="BC41">
            <v>865897</v>
          </cell>
          <cell r="BD41">
            <v>865897</v>
          </cell>
          <cell r="BE41">
            <v>0</v>
          </cell>
          <cell r="BF41">
            <v>69272</v>
          </cell>
          <cell r="BG41">
            <v>0</v>
          </cell>
          <cell r="BH41">
            <v>0</v>
          </cell>
        </row>
        <row r="42">
          <cell r="A42">
            <v>3107</v>
          </cell>
          <cell r="B42" t="str">
            <v>CE41</v>
          </cell>
          <cell r="C42" t="str">
            <v>St Julian's, Wellow Primary</v>
          </cell>
          <cell r="D42" t="str">
            <v>St Julian's Primary School</v>
          </cell>
          <cell r="E42">
            <v>443220</v>
          </cell>
          <cell r="F42">
            <v>379755.68000000017</v>
          </cell>
          <cell r="G42">
            <v>63464.320000000276</v>
          </cell>
          <cell r="H42">
            <v>63464</v>
          </cell>
          <cell r="I42">
            <v>10000</v>
          </cell>
          <cell r="J42">
            <v>10000.000000000022</v>
          </cell>
          <cell r="K42">
            <v>-1.4551915228366852E-11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7368</v>
          </cell>
          <cell r="V42">
            <v>6464.96</v>
          </cell>
          <cell r="W42">
            <v>903.04</v>
          </cell>
          <cell r="X42">
            <v>903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63464.320000000262</v>
          </cell>
          <cell r="BB42">
            <v>24370</v>
          </cell>
          <cell r="BC42">
            <v>389756</v>
          </cell>
          <cell r="BD42">
            <v>477590</v>
          </cell>
          <cell r="BE42">
            <v>63464</v>
          </cell>
          <cell r="BF42">
            <v>38207</v>
          </cell>
          <cell r="BG42">
            <v>25257</v>
          </cell>
          <cell r="BH42">
            <v>13.29</v>
          </cell>
        </row>
        <row r="43">
          <cell r="A43">
            <v>3448</v>
          </cell>
          <cell r="B43" t="str">
            <v>CE93</v>
          </cell>
          <cell r="C43" t="str">
            <v>St Keyna Primary</v>
          </cell>
          <cell r="D43" t="str">
            <v>Kirstie_Harding@BATHNES.GOV.UK</v>
          </cell>
          <cell r="E43">
            <v>782468</v>
          </cell>
          <cell r="F43">
            <v>869962.5899999995</v>
          </cell>
          <cell r="G43">
            <v>-87494.589999999924</v>
          </cell>
          <cell r="H43">
            <v>-87495</v>
          </cell>
          <cell r="I43">
            <v>20000</v>
          </cell>
          <cell r="J43">
            <v>19999.999999999993</v>
          </cell>
          <cell r="K43">
            <v>-1.4551915228366852E-11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1850</v>
          </cell>
          <cell r="V43">
            <v>0</v>
          </cell>
          <cell r="W43">
            <v>1850</v>
          </cell>
          <cell r="X43">
            <v>1850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-87494.589999999938</v>
          </cell>
          <cell r="BB43">
            <v>36030</v>
          </cell>
          <cell r="BC43">
            <v>889963</v>
          </cell>
          <cell r="BD43">
            <v>838498</v>
          </cell>
          <cell r="BE43">
            <v>-87495</v>
          </cell>
          <cell r="BF43">
            <v>67080</v>
          </cell>
          <cell r="BG43">
            <v>0</v>
          </cell>
          <cell r="BH43">
            <v>-10.43</v>
          </cell>
        </row>
        <row r="44">
          <cell r="A44">
            <v>2000</v>
          </cell>
          <cell r="B44" t="str">
            <v>CE42</v>
          </cell>
          <cell r="C44" t="str">
            <v>St Martins Gardens Primary</v>
          </cell>
          <cell r="D44" t="str">
            <v>StMartins_Pri@bathnes.gov.uk</v>
          </cell>
          <cell r="E44">
            <v>1186525</v>
          </cell>
          <cell r="F44">
            <v>1185095.1800000004</v>
          </cell>
          <cell r="G44">
            <v>1429.8199999996723</v>
          </cell>
          <cell r="H44">
            <v>1430</v>
          </cell>
          <cell r="I44">
            <v>15000</v>
          </cell>
          <cell r="J44">
            <v>26010.749999999971</v>
          </cell>
          <cell r="K44">
            <v>-11010.75</v>
          </cell>
          <cell r="L44">
            <v>-11011</v>
          </cell>
          <cell r="M44">
            <v>63275</v>
          </cell>
          <cell r="N44">
            <v>49159.049999999988</v>
          </cell>
          <cell r="O44">
            <v>14115.950000000012</v>
          </cell>
          <cell r="P44">
            <v>14116</v>
          </cell>
          <cell r="Q44">
            <v>6959</v>
          </cell>
          <cell r="R44">
            <v>1673.72</v>
          </cell>
          <cell r="S44">
            <v>5285.28</v>
          </cell>
          <cell r="T44">
            <v>5285</v>
          </cell>
          <cell r="U44">
            <v>12590</v>
          </cell>
          <cell r="V44">
            <v>12590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9820.2999999996828</v>
          </cell>
          <cell r="BB44">
            <v>55496</v>
          </cell>
          <cell r="BC44">
            <v>1211106</v>
          </cell>
          <cell r="BD44">
            <v>1257021</v>
          </cell>
          <cell r="BE44">
            <v>-9581</v>
          </cell>
          <cell r="BF44">
            <v>100562</v>
          </cell>
          <cell r="BG44">
            <v>0</v>
          </cell>
          <cell r="BH44">
            <v>-0.76</v>
          </cell>
        </row>
        <row r="45">
          <cell r="A45">
            <v>3425</v>
          </cell>
          <cell r="B45" t="str">
            <v>CE43</v>
          </cell>
          <cell r="C45" t="str">
            <v>St Mary's, Bath Primary</v>
          </cell>
          <cell r="D45" t="str">
            <v>stmarysbath_pri@BATHNES.GOV.UK</v>
          </cell>
          <cell r="E45">
            <v>795308</v>
          </cell>
          <cell r="F45">
            <v>726890.12000000034</v>
          </cell>
          <cell r="G45">
            <v>68417.879999999815</v>
          </cell>
          <cell r="H45">
            <v>68418</v>
          </cell>
          <cell r="I45">
            <v>0</v>
          </cell>
          <cell r="J45">
            <v>4952.2399999999825</v>
          </cell>
          <cell r="K45">
            <v>-4952.2399999999825</v>
          </cell>
          <cell r="L45">
            <v>-4952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250</v>
          </cell>
          <cell r="AD45">
            <v>0</v>
          </cell>
          <cell r="AE45">
            <v>250</v>
          </cell>
          <cell r="AF45">
            <v>250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63465.639999999832</v>
          </cell>
          <cell r="BB45">
            <v>31206</v>
          </cell>
          <cell r="BC45">
            <v>731842</v>
          </cell>
          <cell r="BD45">
            <v>826514</v>
          </cell>
          <cell r="BE45">
            <v>63466</v>
          </cell>
          <cell r="BF45">
            <v>66121</v>
          </cell>
          <cell r="BG45">
            <v>0</v>
          </cell>
          <cell r="BH45">
            <v>7.68</v>
          </cell>
        </row>
        <row r="46">
          <cell r="A46">
            <v>3105</v>
          </cell>
          <cell r="B46" t="str">
            <v>CE44</v>
          </cell>
          <cell r="C46" t="str">
            <v>St Mary's, Timsbury Primary</v>
          </cell>
          <cell r="D46" t="str">
            <v>stmarystimsbury_pri@BATHNES.GOV.UK</v>
          </cell>
          <cell r="E46">
            <v>790793</v>
          </cell>
          <cell r="F46">
            <v>702155.20999999961</v>
          </cell>
          <cell r="G46">
            <v>88637.790000000285</v>
          </cell>
          <cell r="H46">
            <v>88638</v>
          </cell>
          <cell r="I46">
            <v>12000</v>
          </cell>
          <cell r="J46">
            <v>10378.629999999992</v>
          </cell>
          <cell r="K46">
            <v>1621.369999999999</v>
          </cell>
          <cell r="L46">
            <v>1621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90259.16000000028</v>
          </cell>
          <cell r="BB46">
            <v>24971</v>
          </cell>
          <cell r="BC46">
            <v>712534</v>
          </cell>
          <cell r="BD46">
            <v>827764</v>
          </cell>
          <cell r="BE46">
            <v>90259</v>
          </cell>
          <cell r="BF46">
            <v>66221</v>
          </cell>
          <cell r="BG46">
            <v>24038</v>
          </cell>
          <cell r="BH46">
            <v>10.9</v>
          </cell>
        </row>
        <row r="47">
          <cell r="A47">
            <v>3109</v>
          </cell>
          <cell r="B47" t="str">
            <v>CE45</v>
          </cell>
          <cell r="C47" t="str">
            <v>St Mary's, Writhlington Primary</v>
          </cell>
          <cell r="D47" t="str">
            <v>stmaryswrithlington_pri@BATHNES.GOV.UK</v>
          </cell>
          <cell r="E47">
            <v>458534</v>
          </cell>
          <cell r="F47">
            <v>430071.2499999993</v>
          </cell>
          <cell r="G47">
            <v>28462.750000000025</v>
          </cell>
          <cell r="H47">
            <v>28463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7276</v>
          </cell>
          <cell r="V47">
            <v>1077</v>
          </cell>
          <cell r="W47">
            <v>6199</v>
          </cell>
          <cell r="X47">
            <v>6199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28462.750000000025</v>
          </cell>
          <cell r="BB47">
            <v>14267</v>
          </cell>
          <cell r="BC47">
            <v>430071</v>
          </cell>
          <cell r="BD47">
            <v>472801</v>
          </cell>
          <cell r="BE47">
            <v>28463</v>
          </cell>
          <cell r="BF47">
            <v>37824</v>
          </cell>
          <cell r="BG47">
            <v>0</v>
          </cell>
          <cell r="BH47">
            <v>6.02</v>
          </cell>
        </row>
        <row r="48">
          <cell r="A48">
            <v>3035</v>
          </cell>
          <cell r="B48" t="str">
            <v>CE46</v>
          </cell>
          <cell r="C48" t="str">
            <v>St Michaels CofE, Twerton Primary</v>
          </cell>
          <cell r="D48" t="str">
            <v>Karen_Bond@BATHNES.GOV.UK</v>
          </cell>
          <cell r="E48">
            <v>942912</v>
          </cell>
          <cell r="F48">
            <v>933686.67999999924</v>
          </cell>
          <cell r="G48">
            <v>9225.3199999996796</v>
          </cell>
          <cell r="H48">
            <v>9225</v>
          </cell>
          <cell r="I48">
            <v>3834</v>
          </cell>
          <cell r="J48">
            <v>3834.0000000000073</v>
          </cell>
          <cell r="K48">
            <v>7.2759576141834259E-12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9540</v>
          </cell>
          <cell r="V48">
            <v>9540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124</v>
          </cell>
          <cell r="AD48">
            <v>36.6</v>
          </cell>
          <cell r="AE48">
            <v>87.4</v>
          </cell>
          <cell r="AF48">
            <v>87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9225.3199999996868</v>
          </cell>
          <cell r="BB48">
            <v>36884</v>
          </cell>
          <cell r="BC48">
            <v>937521</v>
          </cell>
          <cell r="BD48">
            <v>983630</v>
          </cell>
          <cell r="BE48">
            <v>9225</v>
          </cell>
          <cell r="BF48">
            <v>78690</v>
          </cell>
          <cell r="BG48">
            <v>0</v>
          </cell>
          <cell r="BH48">
            <v>0.94</v>
          </cell>
        </row>
        <row r="49">
          <cell r="A49">
            <v>3446</v>
          </cell>
          <cell r="B49" t="str">
            <v>CE87</v>
          </cell>
          <cell r="C49" t="str">
            <v>St Nicholas Primary</v>
          </cell>
          <cell r="D49" t="str">
            <v>St Nicholas Primary School</v>
          </cell>
          <cell r="E49">
            <v>904038</v>
          </cell>
          <cell r="F49">
            <v>828633.31000000099</v>
          </cell>
          <cell r="G49">
            <v>75404.689999999653</v>
          </cell>
          <cell r="H49">
            <v>75405</v>
          </cell>
          <cell r="I49">
            <v>6964</v>
          </cell>
          <cell r="J49">
            <v>-57.720000000004802</v>
          </cell>
          <cell r="K49">
            <v>7021.7200000000012</v>
          </cell>
          <cell r="L49">
            <v>7022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11091</v>
          </cell>
          <cell r="V49">
            <v>6373</v>
          </cell>
          <cell r="W49">
            <v>4718</v>
          </cell>
          <cell r="X49">
            <v>4718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82426.409999999654</v>
          </cell>
          <cell r="BB49">
            <v>36309</v>
          </cell>
          <cell r="BC49">
            <v>828576</v>
          </cell>
          <cell r="BD49">
            <v>947311</v>
          </cell>
          <cell r="BE49">
            <v>82427</v>
          </cell>
          <cell r="BF49">
            <v>75785</v>
          </cell>
          <cell r="BG49">
            <v>6642</v>
          </cell>
          <cell r="BH49">
            <v>8.6999999999999993</v>
          </cell>
        </row>
        <row r="50">
          <cell r="A50">
            <v>3032</v>
          </cell>
          <cell r="B50" t="str">
            <v>CE49</v>
          </cell>
          <cell r="C50" t="str">
            <v>St Philip's CofE, Bath Primary</v>
          </cell>
          <cell r="D50" t="str">
            <v>St Philip's Primary School</v>
          </cell>
          <cell r="E50">
            <v>1086457</v>
          </cell>
          <cell r="F50">
            <v>992738.1999999996</v>
          </cell>
          <cell r="G50">
            <v>93718.800000000396</v>
          </cell>
          <cell r="H50">
            <v>93719</v>
          </cell>
          <cell r="I50">
            <v>19616</v>
          </cell>
          <cell r="J50">
            <v>18401.130000000005</v>
          </cell>
          <cell r="K50">
            <v>1214.8699999999917</v>
          </cell>
          <cell r="L50">
            <v>1215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7161</v>
          </cell>
          <cell r="V50">
            <v>6863</v>
          </cell>
          <cell r="W50">
            <v>298</v>
          </cell>
          <cell r="X50">
            <v>298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94933.670000000391</v>
          </cell>
          <cell r="BB50">
            <v>33617</v>
          </cell>
          <cell r="BC50">
            <v>1011139</v>
          </cell>
          <cell r="BD50">
            <v>1139690</v>
          </cell>
          <cell r="BE50">
            <v>94934</v>
          </cell>
          <cell r="BF50">
            <v>91175</v>
          </cell>
          <cell r="BG50">
            <v>3759</v>
          </cell>
          <cell r="BH50">
            <v>8.33</v>
          </cell>
        </row>
        <row r="51">
          <cell r="A51">
            <v>3034</v>
          </cell>
          <cell r="B51" t="str">
            <v>CE50</v>
          </cell>
          <cell r="C51" t="str">
            <v>St Saviour's CofE Infants</v>
          </cell>
          <cell r="D51" t="str">
            <v>St Saviour's Infant School</v>
          </cell>
          <cell r="E51">
            <v>665973</v>
          </cell>
          <cell r="F51">
            <v>713276.59000000078</v>
          </cell>
          <cell r="G51">
            <v>-47303.590000000113</v>
          </cell>
          <cell r="H51">
            <v>-47304</v>
          </cell>
          <cell r="I51">
            <v>12000</v>
          </cell>
          <cell r="J51">
            <v>18232.969999999994</v>
          </cell>
          <cell r="K51">
            <v>-6232.9700000000048</v>
          </cell>
          <cell r="L51">
            <v>-6233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308</v>
          </cell>
          <cell r="R51">
            <v>308</v>
          </cell>
          <cell r="S51">
            <v>0</v>
          </cell>
          <cell r="T51">
            <v>0</v>
          </cell>
          <cell r="U51">
            <v>9570</v>
          </cell>
          <cell r="V51">
            <v>6701.95</v>
          </cell>
          <cell r="W51">
            <v>2868.05</v>
          </cell>
          <cell r="X51">
            <v>2868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-53536.560000000114</v>
          </cell>
          <cell r="BB51">
            <v>22295</v>
          </cell>
          <cell r="BC51">
            <v>731510</v>
          </cell>
          <cell r="BD51">
            <v>700268</v>
          </cell>
          <cell r="BE51">
            <v>-53537</v>
          </cell>
          <cell r="BF51">
            <v>56021</v>
          </cell>
          <cell r="BG51">
            <v>0</v>
          </cell>
          <cell r="BH51">
            <v>-7.65</v>
          </cell>
        </row>
        <row r="52">
          <cell r="A52">
            <v>3033</v>
          </cell>
          <cell r="B52" t="str">
            <v>CE51</v>
          </cell>
          <cell r="C52" t="str">
            <v>St Saviour's Juniors</v>
          </cell>
          <cell r="D52" t="str">
            <v>St Saviour's Junior School</v>
          </cell>
          <cell r="E52">
            <v>799228</v>
          </cell>
          <cell r="F52">
            <v>737374.24000000011</v>
          </cell>
          <cell r="G52">
            <v>61853.759999999354</v>
          </cell>
          <cell r="H52">
            <v>61854</v>
          </cell>
          <cell r="I52">
            <v>10481</v>
          </cell>
          <cell r="J52">
            <v>17535.789999999997</v>
          </cell>
          <cell r="K52">
            <v>-7054.7900000000045</v>
          </cell>
          <cell r="L52">
            <v>-7055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3541</v>
          </cell>
          <cell r="V52">
            <v>1341</v>
          </cell>
          <cell r="W52">
            <v>2200</v>
          </cell>
          <cell r="X52">
            <v>2200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54798.969999999346</v>
          </cell>
          <cell r="BB52">
            <v>25280</v>
          </cell>
          <cell r="BC52">
            <v>754910</v>
          </cell>
          <cell r="BD52">
            <v>834989</v>
          </cell>
          <cell r="BE52">
            <v>54799</v>
          </cell>
          <cell r="BF52">
            <v>66799</v>
          </cell>
          <cell r="BG52">
            <v>0</v>
          </cell>
          <cell r="BH52">
            <v>6.56</v>
          </cell>
        </row>
        <row r="53">
          <cell r="A53">
            <v>3422</v>
          </cell>
          <cell r="B53" t="str">
            <v>CE52</v>
          </cell>
          <cell r="C53" t="str">
            <v>St Stephen's, Bath Primary</v>
          </cell>
          <cell r="D53" t="str">
            <v>St Stephen's Primary School</v>
          </cell>
          <cell r="E53">
            <v>1356410</v>
          </cell>
          <cell r="F53">
            <v>1298414.3700000003</v>
          </cell>
          <cell r="G53">
            <v>57995.629999998106</v>
          </cell>
          <cell r="H53">
            <v>57996</v>
          </cell>
          <cell r="I53">
            <v>49818</v>
          </cell>
          <cell r="J53">
            <v>50219.11000000003</v>
          </cell>
          <cell r="K53">
            <v>-401.10999999999331</v>
          </cell>
          <cell r="L53">
            <v>-401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1105</v>
          </cell>
          <cell r="AD53">
            <v>874.27000000000044</v>
          </cell>
          <cell r="AE53">
            <v>230.72999999999956</v>
          </cell>
          <cell r="AF53">
            <v>231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57594.519999998112</v>
          </cell>
          <cell r="BB53">
            <v>61997</v>
          </cell>
          <cell r="BC53">
            <v>1348633</v>
          </cell>
          <cell r="BD53">
            <v>1468225</v>
          </cell>
          <cell r="BE53">
            <v>57595</v>
          </cell>
          <cell r="BF53">
            <v>117458</v>
          </cell>
          <cell r="BG53">
            <v>0</v>
          </cell>
          <cell r="BH53">
            <v>3.92</v>
          </cell>
        </row>
        <row r="54">
          <cell r="A54">
            <v>3103</v>
          </cell>
          <cell r="B54" t="str">
            <v>CE59</v>
          </cell>
          <cell r="C54" t="str">
            <v>Swainswick Primary</v>
          </cell>
          <cell r="D54" t="str">
            <v>Swainswick Primary School</v>
          </cell>
          <cell r="E54">
            <v>377535</v>
          </cell>
          <cell r="F54">
            <v>367954.89000000042</v>
          </cell>
          <cell r="G54">
            <v>9580.1100000001261</v>
          </cell>
          <cell r="H54">
            <v>9580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28123</v>
          </cell>
          <cell r="V54">
            <v>22249.06</v>
          </cell>
          <cell r="W54">
            <v>5873.9399999999987</v>
          </cell>
          <cell r="X54">
            <v>5874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4027</v>
          </cell>
          <cell r="AH54">
            <v>0</v>
          </cell>
          <cell r="AI54">
            <v>4027</v>
          </cell>
          <cell r="AJ54">
            <v>4027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9580.1100000001261</v>
          </cell>
          <cell r="BB54">
            <v>11591</v>
          </cell>
          <cell r="BC54">
            <v>367955</v>
          </cell>
          <cell r="BD54">
            <v>389126</v>
          </cell>
          <cell r="BE54">
            <v>9580</v>
          </cell>
          <cell r="BF54">
            <v>31130</v>
          </cell>
          <cell r="BG54">
            <v>0</v>
          </cell>
          <cell r="BH54">
            <v>2.46</v>
          </cell>
        </row>
        <row r="55">
          <cell r="A55">
            <v>2160</v>
          </cell>
          <cell r="B55" t="str">
            <v>CE61</v>
          </cell>
          <cell r="C55" t="str">
            <v>Twerton Infants</v>
          </cell>
          <cell r="D55" t="str">
            <v>Twerton Infant School</v>
          </cell>
          <cell r="E55">
            <v>781876</v>
          </cell>
          <cell r="F55">
            <v>744987.94999999984</v>
          </cell>
          <cell r="G55">
            <v>36888.049999999792</v>
          </cell>
          <cell r="H55">
            <v>36888</v>
          </cell>
          <cell r="I55">
            <v>11322</v>
          </cell>
          <cell r="J55">
            <v>12323.889999999989</v>
          </cell>
          <cell r="K55">
            <v>-1001.8900000000031</v>
          </cell>
          <cell r="L55">
            <v>-1002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16637</v>
          </cell>
          <cell r="V55">
            <v>4655.3099999999995</v>
          </cell>
          <cell r="W55">
            <v>11981.69</v>
          </cell>
          <cell r="X55">
            <v>11982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35886.159999999785</v>
          </cell>
          <cell r="BB55">
            <v>29207</v>
          </cell>
          <cell r="BC55">
            <v>757312</v>
          </cell>
          <cell r="BD55">
            <v>822405</v>
          </cell>
          <cell r="BE55">
            <v>35886</v>
          </cell>
          <cell r="BF55">
            <v>65792</v>
          </cell>
          <cell r="BG55">
            <v>0</v>
          </cell>
          <cell r="BH55">
            <v>4.3600000000000003</v>
          </cell>
        </row>
        <row r="56">
          <cell r="A56">
            <v>3106</v>
          </cell>
          <cell r="B56" t="str">
            <v>CE62</v>
          </cell>
          <cell r="C56" t="str">
            <v>Ubley Primary</v>
          </cell>
          <cell r="D56" t="str">
            <v>Ubley Primary School</v>
          </cell>
          <cell r="E56">
            <v>317747</v>
          </cell>
          <cell r="F56">
            <v>299850.45999999985</v>
          </cell>
          <cell r="G56">
            <v>17896.539999999826</v>
          </cell>
          <cell r="H56">
            <v>17897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12727</v>
          </cell>
          <cell r="V56">
            <v>0</v>
          </cell>
          <cell r="W56">
            <v>12727</v>
          </cell>
          <cell r="X56">
            <v>12727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17896.539999999826</v>
          </cell>
          <cell r="BB56">
            <v>11076</v>
          </cell>
          <cell r="BC56">
            <v>299850</v>
          </cell>
          <cell r="BD56">
            <v>328823</v>
          </cell>
          <cell r="BE56">
            <v>17897</v>
          </cell>
          <cell r="BF56">
            <v>26306</v>
          </cell>
          <cell r="BG56">
            <v>0</v>
          </cell>
          <cell r="BH56">
            <v>5.44</v>
          </cell>
        </row>
        <row r="57">
          <cell r="A57">
            <v>2249</v>
          </cell>
          <cell r="B57" t="str">
            <v>CE63</v>
          </cell>
          <cell r="C57" t="str">
            <v>Welton Primary</v>
          </cell>
          <cell r="D57" t="str">
            <v>Welton Primary School</v>
          </cell>
          <cell r="E57">
            <v>685090</v>
          </cell>
          <cell r="F57">
            <v>649560.74000000022</v>
          </cell>
          <cell r="G57">
            <v>35529.260000000926</v>
          </cell>
          <cell r="H57">
            <v>35529</v>
          </cell>
          <cell r="I57">
            <v>10000</v>
          </cell>
          <cell r="J57">
            <v>-4596.4799999999814</v>
          </cell>
          <cell r="K57">
            <v>14596.479999999996</v>
          </cell>
          <cell r="L57">
            <v>14596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2746</v>
          </cell>
          <cell r="V57">
            <v>1423.81</v>
          </cell>
          <cell r="W57">
            <v>1322.19</v>
          </cell>
          <cell r="X57">
            <v>1322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50125.740000000922</v>
          </cell>
          <cell r="BB57">
            <v>37628</v>
          </cell>
          <cell r="BC57">
            <v>644964</v>
          </cell>
          <cell r="BD57">
            <v>732718</v>
          </cell>
          <cell r="BE57">
            <v>50125</v>
          </cell>
          <cell r="BF57">
            <v>58617</v>
          </cell>
          <cell r="BG57">
            <v>0</v>
          </cell>
          <cell r="BH57">
            <v>6.84</v>
          </cell>
        </row>
        <row r="58">
          <cell r="A58">
            <v>2250</v>
          </cell>
          <cell r="B58" t="str">
            <v>CE64</v>
          </cell>
          <cell r="C58" t="str">
            <v>Westfield Primary</v>
          </cell>
          <cell r="D58" t="str">
            <v>Westfield Primary School</v>
          </cell>
          <cell r="E58">
            <v>1248342</v>
          </cell>
          <cell r="F58">
            <v>1135274.4399999995</v>
          </cell>
          <cell r="G58">
            <v>113067.56000000161</v>
          </cell>
          <cell r="H58">
            <v>113068</v>
          </cell>
          <cell r="I58">
            <v>0</v>
          </cell>
          <cell r="J58">
            <v>4.4408920985006262E-15</v>
          </cell>
          <cell r="K58">
            <v>-4.4408920985006262E-15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21756</v>
          </cell>
          <cell r="V58">
            <v>0</v>
          </cell>
          <cell r="W58">
            <v>21756</v>
          </cell>
          <cell r="X58">
            <v>21756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113067.56000000161</v>
          </cell>
          <cell r="BB58">
            <v>40204</v>
          </cell>
          <cell r="BC58">
            <v>1135274</v>
          </cell>
          <cell r="BD58">
            <v>1288546</v>
          </cell>
          <cell r="BE58">
            <v>113068</v>
          </cell>
          <cell r="BF58">
            <v>103084</v>
          </cell>
          <cell r="BG58">
            <v>9984</v>
          </cell>
          <cell r="BH58">
            <v>8.77</v>
          </cell>
        </row>
        <row r="59">
          <cell r="A59">
            <v>3125</v>
          </cell>
          <cell r="B59" t="str">
            <v>CE65</v>
          </cell>
          <cell r="C59" t="str">
            <v>Weston All Saints Primary</v>
          </cell>
          <cell r="D59" t="str">
            <v>Alison_Holbrook@BATHNES.GOV.UK</v>
          </cell>
          <cell r="E59">
            <v>1685334</v>
          </cell>
          <cell r="F59">
            <v>1657575.7299999995</v>
          </cell>
          <cell r="G59">
            <v>27758.270000000113</v>
          </cell>
          <cell r="H59">
            <v>27758</v>
          </cell>
          <cell r="I59">
            <v>0</v>
          </cell>
          <cell r="J59">
            <v>-5.6843418860808015E-14</v>
          </cell>
          <cell r="K59">
            <v>5.6843418860808015E-14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22495</v>
          </cell>
          <cell r="V59">
            <v>7093</v>
          </cell>
          <cell r="W59">
            <v>15402</v>
          </cell>
          <cell r="X59">
            <v>15402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27758.270000000113</v>
          </cell>
          <cell r="BB59">
            <v>55574</v>
          </cell>
          <cell r="BC59">
            <v>1657576</v>
          </cell>
          <cell r="BD59">
            <v>1740908</v>
          </cell>
          <cell r="BE59">
            <v>27758</v>
          </cell>
          <cell r="BF59">
            <v>139273</v>
          </cell>
          <cell r="BG59">
            <v>0</v>
          </cell>
          <cell r="BH59">
            <v>1.59</v>
          </cell>
        </row>
        <row r="60">
          <cell r="A60">
            <v>2251</v>
          </cell>
          <cell r="B60" t="str">
            <v>CE66</v>
          </cell>
          <cell r="C60" t="str">
            <v>Whitchurch Primary</v>
          </cell>
          <cell r="D60" t="str">
            <v>Whitchurch Primary School</v>
          </cell>
          <cell r="E60">
            <v>732698</v>
          </cell>
          <cell r="F60">
            <v>702015.18000000052</v>
          </cell>
          <cell r="G60">
            <v>30682.82000000032</v>
          </cell>
          <cell r="H60">
            <v>30683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31861</v>
          </cell>
          <cell r="V60">
            <v>21748.86</v>
          </cell>
          <cell r="W60">
            <v>10112.14</v>
          </cell>
          <cell r="X60">
            <v>10112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30682.82000000032</v>
          </cell>
          <cell r="BB60">
            <v>24353</v>
          </cell>
          <cell r="BC60">
            <v>702015</v>
          </cell>
          <cell r="BD60">
            <v>757051</v>
          </cell>
          <cell r="BE60">
            <v>30683</v>
          </cell>
          <cell r="BF60">
            <v>60564</v>
          </cell>
          <cell r="BG60">
            <v>0</v>
          </cell>
          <cell r="BH60">
            <v>4.05</v>
          </cell>
        </row>
        <row r="61">
          <cell r="A61">
            <v>2162</v>
          </cell>
          <cell r="B61" t="str">
            <v>CE67</v>
          </cell>
          <cell r="C61" t="str">
            <v>Widcombe Infants</v>
          </cell>
          <cell r="D61" t="str">
            <v>Widcombe Infant School</v>
          </cell>
          <cell r="E61">
            <v>609021</v>
          </cell>
          <cell r="F61">
            <v>608995.78999999946</v>
          </cell>
          <cell r="G61">
            <v>25.210000000012315</v>
          </cell>
          <cell r="H61">
            <v>25</v>
          </cell>
          <cell r="I61">
            <v>26061</v>
          </cell>
          <cell r="J61">
            <v>17977.539999999983</v>
          </cell>
          <cell r="K61">
            <v>8083.4600000000037</v>
          </cell>
          <cell r="L61">
            <v>8083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8108.6700000000164</v>
          </cell>
          <cell r="BB61">
            <v>24162</v>
          </cell>
          <cell r="BC61">
            <v>626973</v>
          </cell>
          <cell r="BD61">
            <v>659244</v>
          </cell>
          <cell r="BE61">
            <v>8108</v>
          </cell>
          <cell r="BF61">
            <v>52740</v>
          </cell>
          <cell r="BG61">
            <v>0</v>
          </cell>
          <cell r="BH61">
            <v>1.23</v>
          </cell>
        </row>
        <row r="62">
          <cell r="A62">
            <v>3423</v>
          </cell>
          <cell r="B62" t="str">
            <v>CE68</v>
          </cell>
          <cell r="C62" t="str">
            <v>Widcombe Juniors</v>
          </cell>
          <cell r="D62" t="str">
            <v>Widcombe Junior School</v>
          </cell>
          <cell r="E62">
            <v>801206</v>
          </cell>
          <cell r="F62">
            <v>762434.46000000043</v>
          </cell>
          <cell r="G62">
            <v>38771.53999999979</v>
          </cell>
          <cell r="H62">
            <v>38772</v>
          </cell>
          <cell r="I62">
            <v>13700</v>
          </cell>
          <cell r="J62">
            <v>14190.280000000006</v>
          </cell>
          <cell r="K62">
            <v>-490.27999999999884</v>
          </cell>
          <cell r="L62">
            <v>-490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1</v>
          </cell>
          <cell r="AT62">
            <v>0</v>
          </cell>
          <cell r="AU62">
            <v>1</v>
          </cell>
          <cell r="AV62">
            <v>1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38281.259999999791</v>
          </cell>
          <cell r="BB62">
            <v>31800</v>
          </cell>
          <cell r="BC62">
            <v>776625</v>
          </cell>
          <cell r="BD62">
            <v>846706</v>
          </cell>
          <cell r="BE62">
            <v>38282</v>
          </cell>
          <cell r="BF62">
            <v>67736</v>
          </cell>
          <cell r="BG62">
            <v>0</v>
          </cell>
          <cell r="BH62">
            <v>4.5199999999999996</v>
          </cell>
        </row>
        <row r="63">
          <cell r="A63">
            <v>4130</v>
          </cell>
          <cell r="B63" t="str">
            <v>CE71</v>
          </cell>
          <cell r="C63" t="str">
            <v>Chew Valley Secondary</v>
          </cell>
          <cell r="D63" t="str">
            <v>jnichols@chewvalleyschool.co.uk</v>
          </cell>
          <cell r="E63">
            <v>5617177</v>
          </cell>
          <cell r="F63">
            <v>5305409.439999992</v>
          </cell>
          <cell r="G63">
            <v>311767.55999999953</v>
          </cell>
          <cell r="H63">
            <v>311768</v>
          </cell>
          <cell r="I63">
            <v>0</v>
          </cell>
          <cell r="J63">
            <v>-1.0231815394945443E-12</v>
          </cell>
          <cell r="K63">
            <v>1.0231815394945443E-12</v>
          </cell>
          <cell r="L63">
            <v>0</v>
          </cell>
          <cell r="M63">
            <v>9559</v>
          </cell>
          <cell r="N63">
            <v>-9.6699999999982538</v>
          </cell>
          <cell r="O63">
            <v>9568.6699999999983</v>
          </cell>
          <cell r="P63">
            <v>9569</v>
          </cell>
          <cell r="Q63">
            <v>18486</v>
          </cell>
          <cell r="R63">
            <v>18802.349999999984</v>
          </cell>
          <cell r="S63">
            <v>-316.34999999998405</v>
          </cell>
          <cell r="T63">
            <v>-316</v>
          </cell>
          <cell r="U63">
            <v>10188</v>
          </cell>
          <cell r="V63">
            <v>200</v>
          </cell>
          <cell r="W63">
            <v>9988</v>
          </cell>
          <cell r="X63">
            <v>9988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79830</v>
          </cell>
          <cell r="AD63">
            <v>49186.73</v>
          </cell>
          <cell r="AE63">
            <v>30643.269999999997</v>
          </cell>
          <cell r="AF63">
            <v>30643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60</v>
          </cell>
          <cell r="AP63">
            <v>0</v>
          </cell>
          <cell r="AQ63">
            <v>60</v>
          </cell>
          <cell r="AR63">
            <v>60</v>
          </cell>
          <cell r="AS63">
            <v>2800</v>
          </cell>
          <cell r="AT63">
            <v>2500</v>
          </cell>
          <cell r="AU63">
            <v>300</v>
          </cell>
          <cell r="AV63">
            <v>300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321019.87999999954</v>
          </cell>
          <cell r="BB63">
            <v>108819</v>
          </cell>
          <cell r="BC63">
            <v>5305409</v>
          </cell>
          <cell r="BD63">
            <v>5725996</v>
          </cell>
          <cell r="BE63">
            <v>311768</v>
          </cell>
          <cell r="BF63">
            <v>286300</v>
          </cell>
          <cell r="BG63">
            <v>25468</v>
          </cell>
          <cell r="BH63">
            <v>5.44</v>
          </cell>
        </row>
        <row r="64">
          <cell r="A64">
            <v>4608</v>
          </cell>
          <cell r="B64" t="str">
            <v>CE77</v>
          </cell>
          <cell r="C64" t="str">
            <v>St Gregory's Secondary</v>
          </cell>
          <cell r="D64" t="str">
            <v>Karen_Howard@bathnes.gov.uk</v>
          </cell>
          <cell r="E64">
            <v>3957997</v>
          </cell>
          <cell r="F64">
            <v>3763323.1700000023</v>
          </cell>
          <cell r="G64">
            <v>194673.83000000002</v>
          </cell>
          <cell r="H64">
            <v>194674</v>
          </cell>
          <cell r="I64">
            <v>60725</v>
          </cell>
          <cell r="J64">
            <v>47506.070000000007</v>
          </cell>
          <cell r="K64">
            <v>13218.930000000002</v>
          </cell>
          <cell r="L64">
            <v>13219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207892.76</v>
          </cell>
          <cell r="BB64">
            <v>85918</v>
          </cell>
          <cell r="BC64">
            <v>3810829</v>
          </cell>
          <cell r="BD64">
            <v>4104640</v>
          </cell>
          <cell r="BE64">
            <v>207893</v>
          </cell>
          <cell r="BF64">
            <v>205232</v>
          </cell>
          <cell r="BG64">
            <v>2661</v>
          </cell>
          <cell r="BH64">
            <v>5.0599999999999996</v>
          </cell>
        </row>
        <row r="65">
          <cell r="A65">
            <v>4607</v>
          </cell>
          <cell r="B65" t="str">
            <v>CE78</v>
          </cell>
          <cell r="C65" t="str">
            <v>St Marks Secondary</v>
          </cell>
          <cell r="D65" t="str">
            <v>Julie_Skailes@BATHNES.GOV.UK</v>
          </cell>
          <cell r="E65">
            <v>1948185</v>
          </cell>
          <cell r="F65">
            <v>1775527.9899999981</v>
          </cell>
          <cell r="G65">
            <v>172657.01000000053</v>
          </cell>
          <cell r="H65">
            <v>172657</v>
          </cell>
          <cell r="I65">
            <v>30286</v>
          </cell>
          <cell r="J65">
            <v>7921.4699999999248</v>
          </cell>
          <cell r="K65">
            <v>22364.529999999973</v>
          </cell>
          <cell r="L65">
            <v>22365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195021.5400000005</v>
          </cell>
          <cell r="BB65">
            <v>84771</v>
          </cell>
          <cell r="BC65">
            <v>1783449</v>
          </cell>
          <cell r="BD65">
            <v>2063242</v>
          </cell>
          <cell r="BE65">
            <v>195022</v>
          </cell>
          <cell r="BF65">
            <v>103162</v>
          </cell>
          <cell r="BG65">
            <v>91860</v>
          </cell>
          <cell r="BH65">
            <v>9.4499999999999993</v>
          </cell>
        </row>
        <row r="66">
          <cell r="A66">
            <v>7036</v>
          </cell>
          <cell r="B66" t="str">
            <v>CE89</v>
          </cell>
          <cell r="C66" t="str">
            <v>Threeways Special</v>
          </cell>
          <cell r="D66" t="str">
            <v>wendy jefferies</v>
          </cell>
          <cell r="E66">
            <v>968284</v>
          </cell>
          <cell r="F66">
            <v>968284.0000000007</v>
          </cell>
          <cell r="G66">
            <v>-1.4551915228366852E-10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6926</v>
          </cell>
          <cell r="V66">
            <v>6926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79797</v>
          </cell>
          <cell r="AP66">
            <v>79797</v>
          </cell>
          <cell r="AQ66">
            <v>0</v>
          </cell>
          <cell r="AR66">
            <v>0</v>
          </cell>
          <cell r="AS66">
            <v>42320</v>
          </cell>
          <cell r="AT66">
            <v>42320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-1.4551915228366852E-10</v>
          </cell>
          <cell r="BB66">
            <v>0</v>
          </cell>
          <cell r="BC66">
            <v>968284</v>
          </cell>
          <cell r="BD66">
            <v>968284</v>
          </cell>
          <cell r="BE66">
            <v>0</v>
          </cell>
          <cell r="BF66">
            <v>50000</v>
          </cell>
          <cell r="BG66">
            <v>0</v>
          </cell>
          <cell r="BH66">
            <v>0</v>
          </cell>
        </row>
        <row r="67">
          <cell r="A67">
            <v>7037</v>
          </cell>
          <cell r="B67" t="str">
            <v>CE91</v>
          </cell>
          <cell r="C67" t="str">
            <v>The Link Special</v>
          </cell>
          <cell r="D67" t="str">
            <v>wendy jefferies</v>
          </cell>
          <cell r="E67">
            <v>264955</v>
          </cell>
          <cell r="F67">
            <v>160464.4500000019</v>
          </cell>
          <cell r="G67">
            <v>104490.5499999981</v>
          </cell>
          <cell r="H67">
            <v>104491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42205</v>
          </cell>
          <cell r="V67">
            <v>40717.629999999997</v>
          </cell>
          <cell r="W67">
            <v>1487.3700000000013</v>
          </cell>
          <cell r="X67">
            <v>1487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104490.5499999981</v>
          </cell>
          <cell r="BB67">
            <v>427005.83999999997</v>
          </cell>
          <cell r="BC67">
            <v>160464</v>
          </cell>
          <cell r="BD67">
            <v>691960.84</v>
          </cell>
          <cell r="BE67">
            <v>104491</v>
          </cell>
          <cell r="BF67">
            <v>50000</v>
          </cell>
          <cell r="BG67">
            <v>54491</v>
          </cell>
          <cell r="BH67">
            <v>15.1</v>
          </cell>
        </row>
        <row r="68">
          <cell r="A68">
            <v>0</v>
          </cell>
          <cell r="B68">
            <v>0</v>
          </cell>
          <cell r="C68" t="str">
            <v>Totals</v>
          </cell>
          <cell r="D68">
            <v>0</v>
          </cell>
          <cell r="E68">
            <v>57673448</v>
          </cell>
          <cell r="F68">
            <v>54550774.289999992</v>
          </cell>
          <cell r="G68">
            <v>3122673.709999999</v>
          </cell>
          <cell r="H68">
            <v>3122676</v>
          </cell>
          <cell r="I68">
            <v>783120</v>
          </cell>
          <cell r="J68">
            <v>749181.73</v>
          </cell>
          <cell r="K68">
            <v>33938.26999999999</v>
          </cell>
          <cell r="L68">
            <v>33938</v>
          </cell>
          <cell r="M68">
            <v>69345</v>
          </cell>
          <cell r="N68">
            <v>46274.669999999984</v>
          </cell>
          <cell r="O68">
            <v>23070.330000000016</v>
          </cell>
          <cell r="P68">
            <v>23071</v>
          </cell>
          <cell r="Q68">
            <v>25753</v>
          </cell>
          <cell r="R68">
            <v>20784.069999999985</v>
          </cell>
          <cell r="S68">
            <v>4968.9300000000158</v>
          </cell>
          <cell r="T68">
            <v>4969</v>
          </cell>
          <cell r="U68">
            <v>712043</v>
          </cell>
          <cell r="V68">
            <v>433201.26999999996</v>
          </cell>
          <cell r="W68">
            <v>278841.73000000004</v>
          </cell>
          <cell r="X68">
            <v>278843</v>
          </cell>
          <cell r="Y68">
            <v>5857</v>
          </cell>
          <cell r="Z68">
            <v>4044.15</v>
          </cell>
          <cell r="AA68">
            <v>1812.85</v>
          </cell>
          <cell r="AB68">
            <v>1813</v>
          </cell>
          <cell r="AC68">
            <v>129703</v>
          </cell>
          <cell r="AD68">
            <v>71055.850000000006</v>
          </cell>
          <cell r="AE68">
            <v>58647.149999999994</v>
          </cell>
          <cell r="AF68">
            <v>58646</v>
          </cell>
          <cell r="AG68">
            <v>6460</v>
          </cell>
          <cell r="AH68">
            <v>0</v>
          </cell>
          <cell r="AI68">
            <v>6460</v>
          </cell>
          <cell r="AJ68">
            <v>6460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79857</v>
          </cell>
          <cell r="AP68">
            <v>79797</v>
          </cell>
          <cell r="AQ68">
            <v>60</v>
          </cell>
          <cell r="AR68">
            <v>60</v>
          </cell>
          <cell r="AS68">
            <v>50638</v>
          </cell>
          <cell r="AT68">
            <v>47929.64</v>
          </cell>
          <cell r="AU68">
            <v>2708.3600000000006</v>
          </cell>
          <cell r="AV68">
            <v>2709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3184651.2399999988</v>
          </cell>
          <cell r="BB68">
            <v>2419064.84</v>
          </cell>
          <cell r="BC68">
            <v>55299953</v>
          </cell>
          <cell r="BD68">
            <v>60875632.840000004</v>
          </cell>
          <cell r="BE68">
            <v>3156614</v>
          </cell>
          <cell r="BF68">
            <v>4485754</v>
          </cell>
          <cell r="BG68">
            <v>549459</v>
          </cell>
          <cell r="BH68">
            <v>5.19</v>
          </cell>
        </row>
        <row r="69">
          <cell r="C69" t="str">
            <v>Agresso Downloads</v>
          </cell>
          <cell r="G69">
            <v>3122673.709999999</v>
          </cell>
          <cell r="H69">
            <v>0</v>
          </cell>
          <cell r="I69">
            <v>0</v>
          </cell>
          <cell r="J69">
            <v>0</v>
          </cell>
          <cell r="K69">
            <v>33938.269999999997</v>
          </cell>
        </row>
        <row r="70">
          <cell r="C70" t="str">
            <v>Differences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7">
          <cell r="BH77">
            <v>6.29</v>
          </cell>
        </row>
        <row r="78">
          <cell r="BH78">
            <v>4.9400000000000004</v>
          </cell>
        </row>
        <row r="79">
          <cell r="BH79">
            <v>6.01</v>
          </cell>
        </row>
        <row r="80">
          <cell r="BH80">
            <v>5.19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"/>
      <sheetName val="Age and Gender"/>
      <sheetName val="NCY"/>
      <sheetName val="SEN"/>
      <sheetName val="FSM"/>
      <sheetName val="Ethnicity"/>
      <sheetName val="Lanuage"/>
      <sheetName val="Enrolment Status"/>
    </sheetNames>
    <sheetDataSet>
      <sheetData sheetId="0"/>
      <sheetData sheetId="1"/>
      <sheetData sheetId="2">
        <row r="10">
          <cell r="B10">
            <v>2000</v>
          </cell>
          <cell r="C10" t="str">
            <v>St. Martin's Garden Primary</v>
          </cell>
          <cell r="D10">
            <v>0</v>
          </cell>
          <cell r="E10">
            <v>0</v>
          </cell>
          <cell r="F10">
            <v>48</v>
          </cell>
          <cell r="G10">
            <v>24</v>
          </cell>
          <cell r="H10">
            <v>32</v>
          </cell>
          <cell r="I10">
            <v>22</v>
          </cell>
          <cell r="J10">
            <v>32</v>
          </cell>
          <cell r="K10">
            <v>24</v>
          </cell>
          <cell r="L10">
            <v>28</v>
          </cell>
          <cell r="M10">
            <v>210</v>
          </cell>
          <cell r="N10">
            <v>210</v>
          </cell>
        </row>
        <row r="11">
          <cell r="B11">
            <v>2150</v>
          </cell>
          <cell r="C11" t="str">
            <v>Oldfield Park Infant</v>
          </cell>
          <cell r="D11">
            <v>0</v>
          </cell>
          <cell r="E11">
            <v>0</v>
          </cell>
          <cell r="F11">
            <v>60</v>
          </cell>
          <cell r="G11">
            <v>71</v>
          </cell>
          <cell r="H11">
            <v>59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190</v>
          </cell>
          <cell r="N11">
            <v>190</v>
          </cell>
        </row>
        <row r="12">
          <cell r="B12">
            <v>2153</v>
          </cell>
          <cell r="C12" t="str">
            <v xml:space="preserve">Moorlands Junior 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44</v>
          </cell>
          <cell r="J12">
            <v>55</v>
          </cell>
          <cell r="K12">
            <v>55</v>
          </cell>
          <cell r="L12">
            <v>35</v>
          </cell>
          <cell r="M12">
            <v>189</v>
          </cell>
          <cell r="N12">
            <v>189</v>
          </cell>
        </row>
        <row r="13">
          <cell r="B13">
            <v>2154</v>
          </cell>
          <cell r="C13" t="str">
            <v xml:space="preserve">Moorlands Infant </v>
          </cell>
          <cell r="D13">
            <v>0</v>
          </cell>
          <cell r="E13">
            <v>0</v>
          </cell>
          <cell r="F13">
            <v>60</v>
          </cell>
          <cell r="G13">
            <v>59</v>
          </cell>
          <cell r="H13">
            <v>66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185</v>
          </cell>
          <cell r="N13">
            <v>185</v>
          </cell>
        </row>
        <row r="14">
          <cell r="B14">
            <v>2157</v>
          </cell>
          <cell r="C14" t="str">
            <v xml:space="preserve">Southdown Junior 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34</v>
          </cell>
          <cell r="J14">
            <v>34</v>
          </cell>
          <cell r="K14">
            <v>23</v>
          </cell>
          <cell r="L14">
            <v>39</v>
          </cell>
          <cell r="M14">
            <v>130</v>
          </cell>
          <cell r="N14">
            <v>130</v>
          </cell>
        </row>
        <row r="15">
          <cell r="B15">
            <v>2158</v>
          </cell>
          <cell r="C15" t="str">
            <v>Southdown Infant</v>
          </cell>
          <cell r="D15">
            <v>0</v>
          </cell>
          <cell r="E15">
            <v>37</v>
          </cell>
          <cell r="F15">
            <v>48</v>
          </cell>
          <cell r="G15">
            <v>39</v>
          </cell>
          <cell r="H15">
            <v>44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168</v>
          </cell>
          <cell r="N15">
            <v>131</v>
          </cell>
        </row>
        <row r="16">
          <cell r="B16">
            <v>2159</v>
          </cell>
          <cell r="C16" t="str">
            <v xml:space="preserve">Oldfield Park Junior 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57</v>
          </cell>
          <cell r="J16">
            <v>61</v>
          </cell>
          <cell r="K16">
            <v>62</v>
          </cell>
          <cell r="L16">
            <v>60</v>
          </cell>
          <cell r="M16">
            <v>240</v>
          </cell>
          <cell r="N16">
            <v>240</v>
          </cell>
        </row>
        <row r="17">
          <cell r="B17">
            <v>2160</v>
          </cell>
          <cell r="C17" t="str">
            <v xml:space="preserve">Twerton Infant </v>
          </cell>
          <cell r="D17">
            <v>0</v>
          </cell>
          <cell r="E17">
            <v>24</v>
          </cell>
          <cell r="F17">
            <v>52</v>
          </cell>
          <cell r="G17">
            <v>48</v>
          </cell>
          <cell r="H17">
            <v>52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176</v>
          </cell>
          <cell r="N17">
            <v>152</v>
          </cell>
        </row>
        <row r="18">
          <cell r="B18">
            <v>2162</v>
          </cell>
          <cell r="C18" t="str">
            <v xml:space="preserve">Widcombe Infant </v>
          </cell>
          <cell r="D18">
            <v>0</v>
          </cell>
          <cell r="E18">
            <v>0</v>
          </cell>
          <cell r="F18">
            <v>60</v>
          </cell>
          <cell r="G18">
            <v>61</v>
          </cell>
          <cell r="H18">
            <v>59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180</v>
          </cell>
          <cell r="N18">
            <v>180</v>
          </cell>
        </row>
        <row r="19">
          <cell r="B19">
            <v>2236</v>
          </cell>
          <cell r="C19" t="str">
            <v>Bathampton Primary</v>
          </cell>
          <cell r="D19">
            <v>0</v>
          </cell>
          <cell r="E19">
            <v>0</v>
          </cell>
          <cell r="F19">
            <v>29</v>
          </cell>
          <cell r="G19">
            <v>30</v>
          </cell>
          <cell r="H19">
            <v>29</v>
          </cell>
          <cell r="I19">
            <v>25</v>
          </cell>
          <cell r="J19">
            <v>20</v>
          </cell>
          <cell r="K19">
            <v>27</v>
          </cell>
          <cell r="L19">
            <v>15</v>
          </cell>
          <cell r="M19">
            <v>175</v>
          </cell>
          <cell r="N19">
            <v>175</v>
          </cell>
        </row>
        <row r="20">
          <cell r="B20">
            <v>2237</v>
          </cell>
          <cell r="C20" t="str">
            <v xml:space="preserve">Bishop Sutton Primary </v>
          </cell>
          <cell r="D20">
            <v>0</v>
          </cell>
          <cell r="E20">
            <v>0</v>
          </cell>
          <cell r="F20">
            <v>17</v>
          </cell>
          <cell r="G20">
            <v>16</v>
          </cell>
          <cell r="H20">
            <v>25</v>
          </cell>
          <cell r="I20">
            <v>20</v>
          </cell>
          <cell r="J20">
            <v>20</v>
          </cell>
          <cell r="K20">
            <v>24</v>
          </cell>
          <cell r="L20">
            <v>14</v>
          </cell>
          <cell r="M20">
            <v>136</v>
          </cell>
          <cell r="N20">
            <v>136</v>
          </cell>
        </row>
        <row r="21">
          <cell r="B21">
            <v>2238</v>
          </cell>
          <cell r="C21" t="str">
            <v xml:space="preserve">Chew Magna Primary </v>
          </cell>
          <cell r="D21">
            <v>0</v>
          </cell>
          <cell r="E21">
            <v>0</v>
          </cell>
          <cell r="F21">
            <v>14</v>
          </cell>
          <cell r="G21">
            <v>13</v>
          </cell>
          <cell r="H21">
            <v>18</v>
          </cell>
          <cell r="I21">
            <v>15</v>
          </cell>
          <cell r="J21">
            <v>14</v>
          </cell>
          <cell r="K21">
            <v>13</v>
          </cell>
          <cell r="L21">
            <v>17</v>
          </cell>
          <cell r="M21">
            <v>104</v>
          </cell>
          <cell r="N21">
            <v>104</v>
          </cell>
        </row>
        <row r="22">
          <cell r="B22">
            <v>2239</v>
          </cell>
          <cell r="C22" t="str">
            <v>Clutton Primary</v>
          </cell>
          <cell r="D22">
            <v>0</v>
          </cell>
          <cell r="E22">
            <v>0</v>
          </cell>
          <cell r="F22">
            <v>14</v>
          </cell>
          <cell r="G22">
            <v>24</v>
          </cell>
          <cell r="H22">
            <v>21</v>
          </cell>
          <cell r="I22">
            <v>19</v>
          </cell>
          <cell r="J22">
            <v>21</v>
          </cell>
          <cell r="K22">
            <v>14</v>
          </cell>
          <cell r="L22">
            <v>14</v>
          </cell>
          <cell r="M22">
            <v>127</v>
          </cell>
          <cell r="N22">
            <v>127</v>
          </cell>
        </row>
        <row r="23">
          <cell r="B23">
            <v>2242</v>
          </cell>
          <cell r="C23" t="str">
            <v xml:space="preserve">Chandag Junior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63</v>
          </cell>
          <cell r="J23">
            <v>64</v>
          </cell>
          <cell r="K23">
            <v>60</v>
          </cell>
          <cell r="L23">
            <v>69</v>
          </cell>
          <cell r="M23">
            <v>256</v>
          </cell>
          <cell r="N23">
            <v>256</v>
          </cell>
        </row>
        <row r="24">
          <cell r="B24">
            <v>2243</v>
          </cell>
          <cell r="C24" t="str">
            <v xml:space="preserve">Paulton Infant </v>
          </cell>
          <cell r="D24">
            <v>0</v>
          </cell>
          <cell r="E24">
            <v>0</v>
          </cell>
          <cell r="F24">
            <v>71</v>
          </cell>
          <cell r="G24">
            <v>57</v>
          </cell>
          <cell r="H24">
            <v>58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186</v>
          </cell>
          <cell r="N24">
            <v>186</v>
          </cell>
        </row>
        <row r="25">
          <cell r="B25">
            <v>2244</v>
          </cell>
          <cell r="C25" t="str">
            <v xml:space="preserve">Peasedown St John Primary </v>
          </cell>
          <cell r="D25">
            <v>19</v>
          </cell>
          <cell r="E25">
            <v>71</v>
          </cell>
          <cell r="F25">
            <v>69</v>
          </cell>
          <cell r="G25">
            <v>69</v>
          </cell>
          <cell r="H25">
            <v>68</v>
          </cell>
          <cell r="I25">
            <v>71</v>
          </cell>
          <cell r="J25">
            <v>60</v>
          </cell>
          <cell r="K25">
            <v>55</v>
          </cell>
          <cell r="L25">
            <v>59</v>
          </cell>
          <cell r="M25">
            <v>541</v>
          </cell>
          <cell r="N25">
            <v>451</v>
          </cell>
        </row>
        <row r="26">
          <cell r="B26">
            <v>2246</v>
          </cell>
          <cell r="C26" t="str">
            <v xml:space="preserve">Pensford Primary </v>
          </cell>
          <cell r="D26">
            <v>0</v>
          </cell>
          <cell r="E26">
            <v>0</v>
          </cell>
          <cell r="F26">
            <v>12</v>
          </cell>
          <cell r="G26">
            <v>16</v>
          </cell>
          <cell r="H26">
            <v>11</v>
          </cell>
          <cell r="I26">
            <v>9</v>
          </cell>
          <cell r="J26">
            <v>6</v>
          </cell>
          <cell r="K26">
            <v>8</v>
          </cell>
          <cell r="L26">
            <v>14</v>
          </cell>
          <cell r="M26">
            <v>76</v>
          </cell>
          <cell r="N26">
            <v>76</v>
          </cell>
        </row>
        <row r="27">
          <cell r="B27">
            <v>2248</v>
          </cell>
          <cell r="C27" t="str">
            <v>Stanton Drew Primary</v>
          </cell>
          <cell r="D27">
            <v>0</v>
          </cell>
          <cell r="E27">
            <v>0</v>
          </cell>
          <cell r="F27">
            <v>9</v>
          </cell>
          <cell r="G27">
            <v>7</v>
          </cell>
          <cell r="H27">
            <v>6</v>
          </cell>
          <cell r="I27">
            <v>9</v>
          </cell>
          <cell r="J27">
            <v>10</v>
          </cell>
          <cell r="K27">
            <v>7</v>
          </cell>
          <cell r="L27">
            <v>10</v>
          </cell>
          <cell r="M27">
            <v>58</v>
          </cell>
          <cell r="N27">
            <v>58</v>
          </cell>
        </row>
        <row r="28">
          <cell r="B28">
            <v>2249</v>
          </cell>
          <cell r="C28" t="str">
            <v xml:space="preserve">Welton Primary </v>
          </cell>
          <cell r="D28">
            <v>0</v>
          </cell>
          <cell r="E28">
            <v>0</v>
          </cell>
          <cell r="F28">
            <v>26</v>
          </cell>
          <cell r="G28">
            <v>17</v>
          </cell>
          <cell r="H28">
            <v>28</v>
          </cell>
          <cell r="I28">
            <v>29</v>
          </cell>
          <cell r="J28">
            <v>26</v>
          </cell>
          <cell r="K28">
            <v>28</v>
          </cell>
          <cell r="L28">
            <v>22</v>
          </cell>
          <cell r="M28">
            <v>176</v>
          </cell>
          <cell r="N28">
            <v>176</v>
          </cell>
        </row>
        <row r="29">
          <cell r="B29">
            <v>2250</v>
          </cell>
          <cell r="C29" t="str">
            <v xml:space="preserve">Westfield Primary </v>
          </cell>
          <cell r="D29">
            <v>0</v>
          </cell>
          <cell r="E29">
            <v>0</v>
          </cell>
          <cell r="F29">
            <v>50</v>
          </cell>
          <cell r="G29">
            <v>41</v>
          </cell>
          <cell r="H29">
            <v>53</v>
          </cell>
          <cell r="I29">
            <v>51</v>
          </cell>
          <cell r="J29">
            <v>45</v>
          </cell>
          <cell r="K29">
            <v>44</v>
          </cell>
          <cell r="L29">
            <v>46</v>
          </cell>
          <cell r="M29">
            <v>330</v>
          </cell>
          <cell r="N29">
            <v>330</v>
          </cell>
        </row>
        <row r="30">
          <cell r="B30">
            <v>2251</v>
          </cell>
          <cell r="C30" t="str">
            <v xml:space="preserve">Whitchurch Primary </v>
          </cell>
          <cell r="D30">
            <v>0</v>
          </cell>
          <cell r="E30">
            <v>0</v>
          </cell>
          <cell r="F30">
            <v>29</v>
          </cell>
          <cell r="G30">
            <v>30</v>
          </cell>
          <cell r="H30">
            <v>29</v>
          </cell>
          <cell r="I30">
            <v>28</v>
          </cell>
          <cell r="J30">
            <v>24</v>
          </cell>
          <cell r="K30">
            <v>31</v>
          </cell>
          <cell r="L30">
            <v>27</v>
          </cell>
          <cell r="M30">
            <v>198</v>
          </cell>
          <cell r="N30">
            <v>198</v>
          </cell>
        </row>
        <row r="31">
          <cell r="B31">
            <v>2258</v>
          </cell>
          <cell r="C31" t="str">
            <v>Chandag Infant</v>
          </cell>
          <cell r="D31">
            <v>0</v>
          </cell>
          <cell r="E31">
            <v>0</v>
          </cell>
          <cell r="F31">
            <v>60</v>
          </cell>
          <cell r="G31">
            <v>61</v>
          </cell>
          <cell r="H31">
            <v>60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181</v>
          </cell>
          <cell r="N31">
            <v>181</v>
          </cell>
        </row>
        <row r="32">
          <cell r="B32">
            <v>2259</v>
          </cell>
          <cell r="C32" t="str">
            <v xml:space="preserve">Midsomer Norton Primary </v>
          </cell>
          <cell r="D32">
            <v>0</v>
          </cell>
          <cell r="E32">
            <v>30</v>
          </cell>
          <cell r="F32">
            <v>43</v>
          </cell>
          <cell r="G32">
            <v>33</v>
          </cell>
          <cell r="H32">
            <v>40</v>
          </cell>
          <cell r="I32">
            <v>44</v>
          </cell>
          <cell r="J32">
            <v>41</v>
          </cell>
          <cell r="K32">
            <v>38</v>
          </cell>
          <cell r="L32">
            <v>39</v>
          </cell>
          <cell r="M32">
            <v>308</v>
          </cell>
          <cell r="N32">
            <v>278</v>
          </cell>
        </row>
        <row r="33">
          <cell r="B33">
            <v>2260</v>
          </cell>
          <cell r="C33" t="str">
            <v xml:space="preserve">Castle Primary </v>
          </cell>
          <cell r="D33">
            <v>1</v>
          </cell>
          <cell r="E33">
            <v>32</v>
          </cell>
          <cell r="F33">
            <v>33</v>
          </cell>
          <cell r="G33">
            <v>29</v>
          </cell>
          <cell r="H33">
            <v>39</v>
          </cell>
          <cell r="I33">
            <v>31</v>
          </cell>
          <cell r="J33">
            <v>31</v>
          </cell>
          <cell r="K33">
            <v>25</v>
          </cell>
          <cell r="L33">
            <v>33</v>
          </cell>
          <cell r="M33">
            <v>254</v>
          </cell>
          <cell r="N33">
            <v>221</v>
          </cell>
        </row>
        <row r="34">
          <cell r="B34">
            <v>2270</v>
          </cell>
          <cell r="C34" t="str">
            <v xml:space="preserve">Paulton Junior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64</v>
          </cell>
          <cell r="J34">
            <v>55</v>
          </cell>
          <cell r="K34">
            <v>61</v>
          </cell>
          <cell r="L34">
            <v>63</v>
          </cell>
          <cell r="M34">
            <v>243</v>
          </cell>
          <cell r="N34">
            <v>243</v>
          </cell>
        </row>
        <row r="35">
          <cell r="B35">
            <v>2293</v>
          </cell>
          <cell r="C35" t="str">
            <v>Longvernal Primary</v>
          </cell>
          <cell r="D35">
            <v>0</v>
          </cell>
          <cell r="E35">
            <v>0</v>
          </cell>
          <cell r="F35">
            <v>22</v>
          </cell>
          <cell r="G35">
            <v>16</v>
          </cell>
          <cell r="H35">
            <v>8</v>
          </cell>
          <cell r="I35">
            <v>19</v>
          </cell>
          <cell r="J35">
            <v>10</v>
          </cell>
          <cell r="K35">
            <v>9</v>
          </cell>
          <cell r="L35">
            <v>11</v>
          </cell>
          <cell r="M35">
            <v>95</v>
          </cell>
          <cell r="N35">
            <v>95</v>
          </cell>
        </row>
        <row r="36">
          <cell r="B36">
            <v>3032</v>
          </cell>
          <cell r="C36" t="str">
            <v xml:space="preserve">St. Philip's C of E Primary </v>
          </cell>
          <cell r="D36">
            <v>0</v>
          </cell>
          <cell r="E36">
            <v>0</v>
          </cell>
          <cell r="F36">
            <v>40</v>
          </cell>
          <cell r="G36">
            <v>39</v>
          </cell>
          <cell r="H36">
            <v>40</v>
          </cell>
          <cell r="I36">
            <v>40</v>
          </cell>
          <cell r="J36">
            <v>41</v>
          </cell>
          <cell r="K36">
            <v>37</v>
          </cell>
          <cell r="L36">
            <v>44</v>
          </cell>
          <cell r="M36">
            <v>281</v>
          </cell>
          <cell r="N36">
            <v>281</v>
          </cell>
        </row>
        <row r="37">
          <cell r="B37">
            <v>3033</v>
          </cell>
          <cell r="C37" t="str">
            <v xml:space="preserve">St. Saviours C of E Junior 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52</v>
          </cell>
          <cell r="J37">
            <v>47</v>
          </cell>
          <cell r="K37">
            <v>50</v>
          </cell>
          <cell r="L37">
            <v>44</v>
          </cell>
          <cell r="M37">
            <v>193</v>
          </cell>
          <cell r="N37">
            <v>193</v>
          </cell>
        </row>
        <row r="38">
          <cell r="B38">
            <v>3034</v>
          </cell>
          <cell r="C38" t="str">
            <v>St. Saviour's C of E Infant</v>
          </cell>
          <cell r="D38">
            <v>0</v>
          </cell>
          <cell r="E38">
            <v>39</v>
          </cell>
          <cell r="F38">
            <v>44</v>
          </cell>
          <cell r="G38">
            <v>41</v>
          </cell>
          <cell r="H38">
            <v>73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197</v>
          </cell>
          <cell r="N38">
            <v>158</v>
          </cell>
        </row>
        <row r="39">
          <cell r="B39">
            <v>3035</v>
          </cell>
          <cell r="C39" t="str">
            <v xml:space="preserve">St. Michael's C of E Junior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41</v>
          </cell>
          <cell r="J39">
            <v>44</v>
          </cell>
          <cell r="K39">
            <v>44</v>
          </cell>
          <cell r="L39">
            <v>35</v>
          </cell>
          <cell r="M39">
            <v>164</v>
          </cell>
          <cell r="N39">
            <v>164</v>
          </cell>
        </row>
        <row r="40">
          <cell r="B40">
            <v>3076</v>
          </cell>
          <cell r="C40" t="str">
            <v>Batheaston C of E Primary</v>
          </cell>
          <cell r="D40">
            <v>0</v>
          </cell>
          <cell r="E40">
            <v>0</v>
          </cell>
          <cell r="F40">
            <v>29</v>
          </cell>
          <cell r="G40">
            <v>31</v>
          </cell>
          <cell r="H40">
            <v>30</v>
          </cell>
          <cell r="I40">
            <v>31</v>
          </cell>
          <cell r="J40">
            <v>32</v>
          </cell>
          <cell r="K40">
            <v>30</v>
          </cell>
          <cell r="L40">
            <v>32</v>
          </cell>
          <cell r="M40">
            <v>215</v>
          </cell>
          <cell r="N40">
            <v>215</v>
          </cell>
        </row>
        <row r="41">
          <cell r="B41">
            <v>3077</v>
          </cell>
          <cell r="C41" t="str">
            <v>Bathford C of E Primary</v>
          </cell>
          <cell r="D41">
            <v>0</v>
          </cell>
          <cell r="E41">
            <v>0</v>
          </cell>
          <cell r="F41">
            <v>21</v>
          </cell>
          <cell r="G41">
            <v>28</v>
          </cell>
          <cell r="H41">
            <v>30</v>
          </cell>
          <cell r="I41">
            <v>20</v>
          </cell>
          <cell r="J41">
            <v>23</v>
          </cell>
          <cell r="K41">
            <v>26</v>
          </cell>
          <cell r="L41">
            <v>24</v>
          </cell>
          <cell r="M41">
            <v>172</v>
          </cell>
          <cell r="N41">
            <v>172</v>
          </cell>
        </row>
        <row r="42">
          <cell r="B42">
            <v>3078</v>
          </cell>
          <cell r="C42" t="str">
            <v>Cameley C of E Primary</v>
          </cell>
          <cell r="D42">
            <v>0</v>
          </cell>
          <cell r="E42">
            <v>0</v>
          </cell>
          <cell r="F42">
            <v>13</v>
          </cell>
          <cell r="G42">
            <v>19</v>
          </cell>
          <cell r="H42">
            <v>10</v>
          </cell>
          <cell r="I42">
            <v>15</v>
          </cell>
          <cell r="J42">
            <v>20</v>
          </cell>
          <cell r="K42">
            <v>15</v>
          </cell>
          <cell r="L42">
            <v>16</v>
          </cell>
          <cell r="M42">
            <v>108</v>
          </cell>
          <cell r="N42">
            <v>108</v>
          </cell>
        </row>
        <row r="43">
          <cell r="B43">
            <v>3079</v>
          </cell>
          <cell r="C43" t="str">
            <v>Camerton Church Primary</v>
          </cell>
          <cell r="D43">
            <v>5</v>
          </cell>
          <cell r="E43">
            <v>4</v>
          </cell>
          <cell r="F43">
            <v>2</v>
          </cell>
          <cell r="G43">
            <v>7</v>
          </cell>
          <cell r="H43">
            <v>8</v>
          </cell>
          <cell r="I43">
            <v>2</v>
          </cell>
          <cell r="J43">
            <v>2</v>
          </cell>
          <cell r="K43">
            <v>1</v>
          </cell>
          <cell r="L43">
            <v>2</v>
          </cell>
          <cell r="M43">
            <v>33</v>
          </cell>
          <cell r="N43">
            <v>24</v>
          </cell>
        </row>
        <row r="44">
          <cell r="B44">
            <v>3086</v>
          </cell>
          <cell r="C44" t="str">
            <v>East Harptree C of E Primary</v>
          </cell>
          <cell r="D44">
            <v>0</v>
          </cell>
          <cell r="E44">
            <v>0</v>
          </cell>
          <cell r="F44">
            <v>15</v>
          </cell>
          <cell r="G44">
            <v>16</v>
          </cell>
          <cell r="H44">
            <v>12</v>
          </cell>
          <cell r="I44">
            <v>15</v>
          </cell>
          <cell r="J44">
            <v>11</v>
          </cell>
          <cell r="K44">
            <v>7</v>
          </cell>
          <cell r="L44">
            <v>13</v>
          </cell>
          <cell r="M44">
            <v>89</v>
          </cell>
          <cell r="N44">
            <v>89</v>
          </cell>
        </row>
        <row r="45">
          <cell r="B45">
            <v>3088</v>
          </cell>
          <cell r="C45" t="str">
            <v xml:space="preserve">Farmborough C of E Primary </v>
          </cell>
          <cell r="D45">
            <v>0</v>
          </cell>
          <cell r="E45">
            <v>0</v>
          </cell>
          <cell r="F45">
            <v>20</v>
          </cell>
          <cell r="G45">
            <v>13</v>
          </cell>
          <cell r="H45">
            <v>20</v>
          </cell>
          <cell r="I45">
            <v>9</v>
          </cell>
          <cell r="J45">
            <v>16</v>
          </cell>
          <cell r="K45">
            <v>17</v>
          </cell>
          <cell r="L45">
            <v>13</v>
          </cell>
          <cell r="M45">
            <v>108</v>
          </cell>
          <cell r="N45">
            <v>108</v>
          </cell>
        </row>
        <row r="46">
          <cell r="B46">
            <v>3089</v>
          </cell>
          <cell r="C46" t="str">
            <v xml:space="preserve">Farrington Gurney C of E Primary </v>
          </cell>
          <cell r="D46">
            <v>0</v>
          </cell>
          <cell r="E46">
            <v>0</v>
          </cell>
          <cell r="F46">
            <v>16</v>
          </cell>
          <cell r="G46">
            <v>15</v>
          </cell>
          <cell r="H46">
            <v>13</v>
          </cell>
          <cell r="I46">
            <v>13</v>
          </cell>
          <cell r="J46">
            <v>14</v>
          </cell>
          <cell r="K46">
            <v>15</v>
          </cell>
          <cell r="L46">
            <v>10</v>
          </cell>
          <cell r="M46">
            <v>96</v>
          </cell>
          <cell r="N46">
            <v>96</v>
          </cell>
        </row>
        <row r="47">
          <cell r="B47">
            <v>3092</v>
          </cell>
          <cell r="C47" t="str">
            <v xml:space="preserve">Freshford C of E Primary </v>
          </cell>
          <cell r="D47">
            <v>0</v>
          </cell>
          <cell r="E47">
            <v>0</v>
          </cell>
          <cell r="F47">
            <v>14</v>
          </cell>
          <cell r="G47">
            <v>21</v>
          </cell>
          <cell r="H47">
            <v>20</v>
          </cell>
          <cell r="I47">
            <v>21</v>
          </cell>
          <cell r="J47">
            <v>19</v>
          </cell>
          <cell r="K47">
            <v>22</v>
          </cell>
          <cell r="L47">
            <v>25</v>
          </cell>
          <cell r="M47">
            <v>142</v>
          </cell>
          <cell r="N47">
            <v>142</v>
          </cell>
        </row>
        <row r="48">
          <cell r="B48">
            <v>3093</v>
          </cell>
          <cell r="C48" t="str">
            <v>High Littleton C of E Primary</v>
          </cell>
          <cell r="D48">
            <v>0</v>
          </cell>
          <cell r="E48">
            <v>0</v>
          </cell>
          <cell r="F48">
            <v>22</v>
          </cell>
          <cell r="G48">
            <v>21</v>
          </cell>
          <cell r="H48">
            <v>19</v>
          </cell>
          <cell r="I48">
            <v>20</v>
          </cell>
          <cell r="J48">
            <v>12</v>
          </cell>
          <cell r="K48">
            <v>19</v>
          </cell>
          <cell r="L48">
            <v>18</v>
          </cell>
          <cell r="M48">
            <v>131</v>
          </cell>
          <cell r="N48">
            <v>131</v>
          </cell>
        </row>
        <row r="49">
          <cell r="B49">
            <v>3094</v>
          </cell>
          <cell r="C49" t="str">
            <v xml:space="preserve">St. John's C of E Primary (Keynsham) </v>
          </cell>
          <cell r="D49">
            <v>0</v>
          </cell>
          <cell r="E49">
            <v>0</v>
          </cell>
          <cell r="F49">
            <v>30</v>
          </cell>
          <cell r="G49">
            <v>31</v>
          </cell>
          <cell r="H49">
            <v>30</v>
          </cell>
          <cell r="I49">
            <v>30</v>
          </cell>
          <cell r="J49">
            <v>32</v>
          </cell>
          <cell r="K49">
            <v>31</v>
          </cell>
          <cell r="L49">
            <v>30</v>
          </cell>
          <cell r="M49">
            <v>214</v>
          </cell>
          <cell r="N49">
            <v>214</v>
          </cell>
        </row>
        <row r="50">
          <cell r="B50">
            <v>3096</v>
          </cell>
          <cell r="C50" t="str">
            <v>Marksbury C of E Primary</v>
          </cell>
          <cell r="D50">
            <v>0</v>
          </cell>
          <cell r="E50">
            <v>0</v>
          </cell>
          <cell r="F50">
            <v>13</v>
          </cell>
          <cell r="G50">
            <v>14</v>
          </cell>
          <cell r="H50">
            <v>16</v>
          </cell>
          <cell r="I50">
            <v>14</v>
          </cell>
          <cell r="J50">
            <v>17</v>
          </cell>
          <cell r="K50">
            <v>10</v>
          </cell>
          <cell r="L50">
            <v>17</v>
          </cell>
          <cell r="M50">
            <v>101</v>
          </cell>
          <cell r="N50">
            <v>101</v>
          </cell>
        </row>
        <row r="51">
          <cell r="B51">
            <v>3102</v>
          </cell>
          <cell r="C51" t="str">
            <v>Saltford C of E Primary</v>
          </cell>
          <cell r="D51">
            <v>0</v>
          </cell>
          <cell r="E51">
            <v>0</v>
          </cell>
          <cell r="F51">
            <v>54</v>
          </cell>
          <cell r="G51">
            <v>59</v>
          </cell>
          <cell r="H51">
            <v>54</v>
          </cell>
          <cell r="I51">
            <v>51</v>
          </cell>
          <cell r="J51">
            <v>58</v>
          </cell>
          <cell r="K51">
            <v>53</v>
          </cell>
          <cell r="L51">
            <v>49</v>
          </cell>
          <cell r="M51">
            <v>378</v>
          </cell>
          <cell r="N51">
            <v>378</v>
          </cell>
        </row>
        <row r="52">
          <cell r="B52">
            <v>3103</v>
          </cell>
          <cell r="C52" t="str">
            <v>Swainswick C of E Primary</v>
          </cell>
          <cell r="D52">
            <v>0</v>
          </cell>
          <cell r="E52">
            <v>0</v>
          </cell>
          <cell r="F52">
            <v>13</v>
          </cell>
          <cell r="G52">
            <v>11</v>
          </cell>
          <cell r="H52">
            <v>11</v>
          </cell>
          <cell r="I52">
            <v>8</v>
          </cell>
          <cell r="J52">
            <v>10</v>
          </cell>
          <cell r="K52">
            <v>5</v>
          </cell>
          <cell r="L52">
            <v>12</v>
          </cell>
          <cell r="M52">
            <v>70</v>
          </cell>
          <cell r="N52">
            <v>70</v>
          </cell>
        </row>
        <row r="53">
          <cell r="B53">
            <v>3105</v>
          </cell>
          <cell r="C53" t="str">
            <v xml:space="preserve">St. Mary's C of E Primary (Timsbury) </v>
          </cell>
          <cell r="D53">
            <v>0</v>
          </cell>
          <cell r="E53">
            <v>0</v>
          </cell>
          <cell r="F53">
            <v>22</v>
          </cell>
          <cell r="G53">
            <v>30</v>
          </cell>
          <cell r="H53">
            <v>29</v>
          </cell>
          <cell r="I53">
            <v>28</v>
          </cell>
          <cell r="J53">
            <v>27</v>
          </cell>
          <cell r="K53">
            <v>28</v>
          </cell>
          <cell r="L53">
            <v>26</v>
          </cell>
          <cell r="M53">
            <v>190</v>
          </cell>
          <cell r="N53">
            <v>190</v>
          </cell>
        </row>
        <row r="54">
          <cell r="B54">
            <v>3106</v>
          </cell>
          <cell r="C54" t="str">
            <v xml:space="preserve">Ubley C of E Primary </v>
          </cell>
          <cell r="D54">
            <v>0</v>
          </cell>
          <cell r="E54">
            <v>0</v>
          </cell>
          <cell r="F54">
            <v>9</v>
          </cell>
          <cell r="G54">
            <v>6</v>
          </cell>
          <cell r="H54">
            <v>15</v>
          </cell>
          <cell r="I54">
            <v>6</v>
          </cell>
          <cell r="J54">
            <v>4</v>
          </cell>
          <cell r="K54">
            <v>7</v>
          </cell>
          <cell r="L54">
            <v>11</v>
          </cell>
          <cell r="M54">
            <v>58</v>
          </cell>
          <cell r="N54">
            <v>58</v>
          </cell>
        </row>
        <row r="55">
          <cell r="B55">
            <v>3107</v>
          </cell>
          <cell r="C55" t="str">
            <v>St. Julian's C of E Primary</v>
          </cell>
          <cell r="D55">
            <v>0</v>
          </cell>
          <cell r="E55">
            <v>0</v>
          </cell>
          <cell r="F55">
            <v>15</v>
          </cell>
          <cell r="G55">
            <v>10</v>
          </cell>
          <cell r="H55">
            <v>16</v>
          </cell>
          <cell r="I55">
            <v>15</v>
          </cell>
          <cell r="J55">
            <v>14</v>
          </cell>
          <cell r="K55">
            <v>10</v>
          </cell>
          <cell r="L55">
            <v>15</v>
          </cell>
          <cell r="M55">
            <v>95</v>
          </cell>
          <cell r="N55">
            <v>95</v>
          </cell>
        </row>
        <row r="56">
          <cell r="B56">
            <v>3109</v>
          </cell>
          <cell r="C56" t="str">
            <v>St. Mary's C of E Primary (Writhlington)</v>
          </cell>
          <cell r="D56">
            <v>3</v>
          </cell>
          <cell r="E56">
            <v>11</v>
          </cell>
          <cell r="F56">
            <v>11</v>
          </cell>
          <cell r="G56">
            <v>17</v>
          </cell>
          <cell r="H56">
            <v>17</v>
          </cell>
          <cell r="I56">
            <v>11</v>
          </cell>
          <cell r="J56">
            <v>11</v>
          </cell>
          <cell r="K56">
            <v>13</v>
          </cell>
          <cell r="L56">
            <v>10</v>
          </cell>
          <cell r="M56">
            <v>104</v>
          </cell>
          <cell r="N56">
            <v>90</v>
          </cell>
        </row>
        <row r="57">
          <cell r="B57">
            <v>3125</v>
          </cell>
          <cell r="C57" t="str">
            <v xml:space="preserve">Weston All Saints C of E Primary </v>
          </cell>
          <cell r="D57">
            <v>0</v>
          </cell>
          <cell r="E57">
            <v>0</v>
          </cell>
          <cell r="F57">
            <v>87</v>
          </cell>
          <cell r="G57">
            <v>89</v>
          </cell>
          <cell r="H57">
            <v>90</v>
          </cell>
          <cell r="I57">
            <v>58</v>
          </cell>
          <cell r="J57">
            <v>62</v>
          </cell>
          <cell r="K57">
            <v>53</v>
          </cell>
          <cell r="L57">
            <v>51</v>
          </cell>
          <cell r="M57">
            <v>490</v>
          </cell>
          <cell r="N57">
            <v>490</v>
          </cell>
        </row>
        <row r="58">
          <cell r="B58">
            <v>3128</v>
          </cell>
          <cell r="C58" t="str">
            <v xml:space="preserve">Combe Down C of E Primary </v>
          </cell>
          <cell r="D58">
            <v>0</v>
          </cell>
          <cell r="E58">
            <v>0</v>
          </cell>
          <cell r="F58">
            <v>60</v>
          </cell>
          <cell r="G58">
            <v>54</v>
          </cell>
          <cell r="H58">
            <v>52</v>
          </cell>
          <cell r="I58">
            <v>58</v>
          </cell>
          <cell r="J58">
            <v>51</v>
          </cell>
          <cell r="K58">
            <v>54</v>
          </cell>
          <cell r="L58">
            <v>47</v>
          </cell>
          <cell r="M58">
            <v>376</v>
          </cell>
          <cell r="N58">
            <v>376</v>
          </cell>
        </row>
        <row r="59">
          <cell r="B59">
            <v>3347</v>
          </cell>
          <cell r="C59" t="str">
            <v>Shoscombe C of E Primary</v>
          </cell>
          <cell r="D59">
            <v>0</v>
          </cell>
          <cell r="E59">
            <v>0</v>
          </cell>
          <cell r="F59">
            <v>3</v>
          </cell>
          <cell r="G59">
            <v>16</v>
          </cell>
          <cell r="H59">
            <v>13</v>
          </cell>
          <cell r="I59">
            <v>17</v>
          </cell>
          <cell r="J59">
            <v>11</v>
          </cell>
          <cell r="K59">
            <v>14</v>
          </cell>
          <cell r="L59">
            <v>13</v>
          </cell>
          <cell r="M59">
            <v>87</v>
          </cell>
          <cell r="N59">
            <v>87</v>
          </cell>
        </row>
        <row r="60">
          <cell r="B60">
            <v>3420</v>
          </cell>
          <cell r="C60" t="str">
            <v>Bathwick St Mary C of E Primary</v>
          </cell>
          <cell r="D60">
            <v>0</v>
          </cell>
          <cell r="E60">
            <v>0</v>
          </cell>
          <cell r="F60">
            <v>30</v>
          </cell>
          <cell r="G60">
            <v>30</v>
          </cell>
          <cell r="H60">
            <v>30</v>
          </cell>
          <cell r="I60">
            <v>31</v>
          </cell>
          <cell r="J60">
            <v>34</v>
          </cell>
          <cell r="K60">
            <v>34</v>
          </cell>
          <cell r="L60">
            <v>31</v>
          </cell>
          <cell r="M60">
            <v>220</v>
          </cell>
          <cell r="N60">
            <v>220</v>
          </cell>
        </row>
        <row r="61">
          <cell r="B61">
            <v>3421</v>
          </cell>
          <cell r="C61" t="str">
            <v>St. Andrew's C of E Primary</v>
          </cell>
          <cell r="D61">
            <v>0</v>
          </cell>
          <cell r="E61">
            <v>16</v>
          </cell>
          <cell r="F61">
            <v>20</v>
          </cell>
          <cell r="G61">
            <v>26</v>
          </cell>
          <cell r="H61">
            <v>27</v>
          </cell>
          <cell r="I61">
            <v>22</v>
          </cell>
          <cell r="J61">
            <v>20</v>
          </cell>
          <cell r="K61">
            <v>21</v>
          </cell>
          <cell r="L61">
            <v>18</v>
          </cell>
          <cell r="M61">
            <v>170</v>
          </cell>
          <cell r="N61">
            <v>154</v>
          </cell>
        </row>
        <row r="62">
          <cell r="B62">
            <v>3422</v>
          </cell>
          <cell r="C62" t="str">
            <v>St. Stephen's C of E Primary</v>
          </cell>
          <cell r="D62">
            <v>0</v>
          </cell>
          <cell r="E62">
            <v>0</v>
          </cell>
          <cell r="F62">
            <v>59</v>
          </cell>
          <cell r="G62">
            <v>58</v>
          </cell>
          <cell r="H62">
            <v>60</v>
          </cell>
          <cell r="I62">
            <v>61</v>
          </cell>
          <cell r="J62">
            <v>60</v>
          </cell>
          <cell r="K62">
            <v>61</v>
          </cell>
          <cell r="L62">
            <v>59</v>
          </cell>
          <cell r="M62">
            <v>418</v>
          </cell>
          <cell r="N62">
            <v>418</v>
          </cell>
        </row>
        <row r="63">
          <cell r="B63">
            <v>3423</v>
          </cell>
          <cell r="C63" t="str">
            <v>Widcombe C of E Junior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60</v>
          </cell>
          <cell r="J63">
            <v>60</v>
          </cell>
          <cell r="K63">
            <v>59</v>
          </cell>
          <cell r="L63">
            <v>57</v>
          </cell>
          <cell r="M63">
            <v>236</v>
          </cell>
          <cell r="N63">
            <v>236</v>
          </cell>
        </row>
        <row r="64">
          <cell r="B64">
            <v>3424</v>
          </cell>
          <cell r="C64" t="str">
            <v>St. John's Catholic Primary</v>
          </cell>
          <cell r="D64">
            <v>0</v>
          </cell>
          <cell r="E64">
            <v>0</v>
          </cell>
          <cell r="F64">
            <v>46</v>
          </cell>
          <cell r="G64">
            <v>45</v>
          </cell>
          <cell r="H64">
            <v>45</v>
          </cell>
          <cell r="I64">
            <v>47</v>
          </cell>
          <cell r="J64">
            <v>43</v>
          </cell>
          <cell r="K64">
            <v>44</v>
          </cell>
          <cell r="L64">
            <v>45</v>
          </cell>
          <cell r="M64">
            <v>315</v>
          </cell>
          <cell r="N64">
            <v>315</v>
          </cell>
        </row>
        <row r="65">
          <cell r="B65">
            <v>3425</v>
          </cell>
          <cell r="C65" t="str">
            <v xml:space="preserve">St. Mary's Catholic Primary </v>
          </cell>
          <cell r="D65">
            <v>0</v>
          </cell>
          <cell r="E65">
            <v>0</v>
          </cell>
          <cell r="F65">
            <v>28</v>
          </cell>
          <cell r="G65">
            <v>30</v>
          </cell>
          <cell r="H65">
            <v>30</v>
          </cell>
          <cell r="I65">
            <v>30</v>
          </cell>
          <cell r="J65">
            <v>28</v>
          </cell>
          <cell r="K65">
            <v>32</v>
          </cell>
          <cell r="L65">
            <v>30</v>
          </cell>
          <cell r="M65">
            <v>208</v>
          </cell>
          <cell r="N65">
            <v>208</v>
          </cell>
        </row>
        <row r="66">
          <cell r="B66">
            <v>3440</v>
          </cell>
          <cell r="C66" t="str">
            <v>Chew Stoke C of E Primary</v>
          </cell>
          <cell r="D66">
            <v>0</v>
          </cell>
          <cell r="E66">
            <v>0</v>
          </cell>
          <cell r="F66">
            <v>23</v>
          </cell>
          <cell r="G66">
            <v>29</v>
          </cell>
          <cell r="H66">
            <v>27</v>
          </cell>
          <cell r="I66">
            <v>27</v>
          </cell>
          <cell r="J66">
            <v>27</v>
          </cell>
          <cell r="K66">
            <v>25</v>
          </cell>
          <cell r="L66">
            <v>24</v>
          </cell>
          <cell r="M66">
            <v>182</v>
          </cell>
          <cell r="N66">
            <v>182</v>
          </cell>
        </row>
        <row r="67">
          <cell r="B67">
            <v>3445</v>
          </cell>
          <cell r="C67" t="str">
            <v>St. John's C of E Primary (Midsomer Norton)</v>
          </cell>
          <cell r="D67">
            <v>0</v>
          </cell>
          <cell r="E67">
            <v>0</v>
          </cell>
          <cell r="F67">
            <v>59</v>
          </cell>
          <cell r="G67">
            <v>52</v>
          </cell>
          <cell r="H67">
            <v>56</v>
          </cell>
          <cell r="I67">
            <v>53</v>
          </cell>
          <cell r="J67">
            <v>59</v>
          </cell>
          <cell r="K67">
            <v>47</v>
          </cell>
          <cell r="L67">
            <v>57</v>
          </cell>
          <cell r="M67">
            <v>383</v>
          </cell>
          <cell r="N67">
            <v>383</v>
          </cell>
        </row>
        <row r="68">
          <cell r="B68">
            <v>3446</v>
          </cell>
          <cell r="C68" t="str">
            <v xml:space="preserve">St. Nicholas' C of E Primary </v>
          </cell>
          <cell r="D68">
            <v>0</v>
          </cell>
          <cell r="E68">
            <v>0</v>
          </cell>
          <cell r="F68">
            <v>35</v>
          </cell>
          <cell r="G68">
            <v>31</v>
          </cell>
          <cell r="H68">
            <v>39</v>
          </cell>
          <cell r="I68">
            <v>34</v>
          </cell>
          <cell r="J68">
            <v>27</v>
          </cell>
          <cell r="K68">
            <v>27</v>
          </cell>
          <cell r="L68">
            <v>21</v>
          </cell>
          <cell r="M68">
            <v>214</v>
          </cell>
          <cell r="N68">
            <v>214</v>
          </cell>
        </row>
        <row r="69">
          <cell r="B69">
            <v>3447</v>
          </cell>
          <cell r="C69" t="str">
            <v>Academy of Trinity</v>
          </cell>
          <cell r="D69">
            <v>0</v>
          </cell>
          <cell r="E69">
            <v>13</v>
          </cell>
          <cell r="F69">
            <v>31</v>
          </cell>
          <cell r="G69">
            <v>33</v>
          </cell>
          <cell r="H69">
            <v>30</v>
          </cell>
          <cell r="I69">
            <v>27</v>
          </cell>
          <cell r="J69">
            <v>27</v>
          </cell>
          <cell r="K69">
            <v>23</v>
          </cell>
          <cell r="L69">
            <v>25</v>
          </cell>
          <cell r="M69">
            <v>209</v>
          </cell>
          <cell r="N69">
            <v>196</v>
          </cell>
        </row>
        <row r="70">
          <cell r="B70">
            <v>3448</v>
          </cell>
          <cell r="C70" t="str">
            <v>St. Keyna Primary</v>
          </cell>
          <cell r="D70">
            <v>1</v>
          </cell>
          <cell r="E70">
            <v>30</v>
          </cell>
          <cell r="F70">
            <v>29</v>
          </cell>
          <cell r="G70">
            <v>33</v>
          </cell>
          <cell r="H70">
            <v>40</v>
          </cell>
          <cell r="I70">
            <v>24</v>
          </cell>
          <cell r="J70">
            <v>34</v>
          </cell>
          <cell r="K70">
            <v>21</v>
          </cell>
          <cell r="L70">
            <v>20</v>
          </cell>
          <cell r="M70">
            <v>232</v>
          </cell>
          <cell r="N70">
            <v>201</v>
          </cell>
        </row>
        <row r="71">
          <cell r="B71">
            <v>3449</v>
          </cell>
          <cell r="C71" t="str">
            <v xml:space="preserve">Newbridge Primary </v>
          </cell>
          <cell r="D71">
            <v>0</v>
          </cell>
          <cell r="E71">
            <v>0</v>
          </cell>
          <cell r="F71">
            <v>59</v>
          </cell>
          <cell r="G71">
            <v>60</v>
          </cell>
          <cell r="H71">
            <v>60</v>
          </cell>
          <cell r="I71">
            <v>86</v>
          </cell>
          <cell r="J71">
            <v>60</v>
          </cell>
          <cell r="K71">
            <v>60</v>
          </cell>
          <cell r="L71">
            <v>62</v>
          </cell>
          <cell r="M71">
            <v>447</v>
          </cell>
          <cell r="N71">
            <v>447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"/>
      <sheetName val="Age and Gender"/>
      <sheetName val="NCY"/>
      <sheetName val="SEN"/>
      <sheetName val="FSM"/>
      <sheetName val="Ethnicity"/>
      <sheetName val="Language"/>
      <sheetName val="Enrolment Status"/>
    </sheetNames>
    <sheetDataSet>
      <sheetData sheetId="0"/>
      <sheetData sheetId="1"/>
      <sheetData sheetId="2">
        <row r="9">
          <cell r="A9">
            <v>4107</v>
          </cell>
          <cell r="B9">
            <v>4107</v>
          </cell>
          <cell r="C9" t="str">
            <v>Hayesfield Girls' School</v>
          </cell>
          <cell r="D9">
            <v>178</v>
          </cell>
          <cell r="E9">
            <v>180</v>
          </cell>
          <cell r="F9">
            <v>173</v>
          </cell>
          <cell r="G9">
            <v>177</v>
          </cell>
          <cell r="H9">
            <v>191</v>
          </cell>
          <cell r="I9">
            <v>116</v>
          </cell>
          <cell r="J9">
            <v>78</v>
          </cell>
          <cell r="K9">
            <v>0</v>
          </cell>
          <cell r="L9">
            <v>1093</v>
          </cell>
          <cell r="M9">
            <v>531</v>
          </cell>
          <cell r="N9">
            <v>368</v>
          </cell>
        </row>
        <row r="10">
          <cell r="A10">
            <v>4000</v>
          </cell>
          <cell r="B10">
            <v>4000</v>
          </cell>
          <cell r="C10" t="str">
            <v>Bath Community Academy</v>
          </cell>
          <cell r="D10">
            <v>76</v>
          </cell>
          <cell r="E10">
            <v>58</v>
          </cell>
          <cell r="F10">
            <v>38</v>
          </cell>
          <cell r="G10">
            <v>59</v>
          </cell>
          <cell r="H10">
            <v>54</v>
          </cell>
          <cell r="I10">
            <v>0</v>
          </cell>
          <cell r="J10">
            <v>2</v>
          </cell>
          <cell r="K10">
            <v>0</v>
          </cell>
          <cell r="L10">
            <v>287</v>
          </cell>
          <cell r="M10">
            <v>172</v>
          </cell>
          <cell r="N10">
            <v>113</v>
          </cell>
        </row>
        <row r="11">
          <cell r="A11">
            <v>4128</v>
          </cell>
          <cell r="B11">
            <v>4128</v>
          </cell>
          <cell r="C11" t="str">
            <v>Norton Hill School</v>
          </cell>
          <cell r="D11">
            <v>240</v>
          </cell>
          <cell r="E11">
            <v>251</v>
          </cell>
          <cell r="F11">
            <v>244</v>
          </cell>
          <cell r="G11">
            <v>245</v>
          </cell>
          <cell r="H11">
            <v>261</v>
          </cell>
          <cell r="I11">
            <v>148</v>
          </cell>
          <cell r="J11">
            <v>115</v>
          </cell>
          <cell r="K11">
            <v>7</v>
          </cell>
          <cell r="L11">
            <v>1511</v>
          </cell>
          <cell r="M11">
            <v>735</v>
          </cell>
          <cell r="N11">
            <v>506</v>
          </cell>
        </row>
        <row r="12">
          <cell r="A12">
            <v>4130</v>
          </cell>
          <cell r="B12">
            <v>4130</v>
          </cell>
          <cell r="C12" t="str">
            <v>Chew Valley School</v>
          </cell>
          <cell r="D12">
            <v>194</v>
          </cell>
          <cell r="E12">
            <v>188</v>
          </cell>
          <cell r="F12">
            <v>195</v>
          </cell>
          <cell r="G12">
            <v>199</v>
          </cell>
          <cell r="H12">
            <v>199</v>
          </cell>
          <cell r="I12">
            <v>110</v>
          </cell>
          <cell r="J12">
            <v>78</v>
          </cell>
          <cell r="K12">
            <v>0</v>
          </cell>
          <cell r="L12">
            <v>1163</v>
          </cell>
          <cell r="M12">
            <v>577</v>
          </cell>
          <cell r="N12">
            <v>398</v>
          </cell>
        </row>
        <row r="13">
          <cell r="A13">
            <v>4001</v>
          </cell>
          <cell r="B13">
            <v>4001</v>
          </cell>
          <cell r="C13" t="str">
            <v xml:space="preserve">Broadlands </v>
          </cell>
          <cell r="D13">
            <v>43</v>
          </cell>
          <cell r="E13">
            <v>106</v>
          </cell>
          <cell r="F13">
            <v>92</v>
          </cell>
          <cell r="G13">
            <v>84</v>
          </cell>
          <cell r="H13">
            <v>143</v>
          </cell>
          <cell r="I13">
            <v>0</v>
          </cell>
          <cell r="J13">
            <v>0</v>
          </cell>
          <cell r="K13">
            <v>0</v>
          </cell>
          <cell r="L13">
            <v>468</v>
          </cell>
          <cell r="M13">
            <v>241</v>
          </cell>
          <cell r="N13">
            <v>227</v>
          </cell>
        </row>
        <row r="14">
          <cell r="A14">
            <v>4132</v>
          </cell>
          <cell r="B14">
            <v>4132</v>
          </cell>
          <cell r="C14" t="str">
            <v>Ralph Allen School</v>
          </cell>
          <cell r="D14">
            <v>167</v>
          </cell>
          <cell r="E14">
            <v>145</v>
          </cell>
          <cell r="F14">
            <v>179</v>
          </cell>
          <cell r="G14">
            <v>170</v>
          </cell>
          <cell r="H14">
            <v>187</v>
          </cell>
          <cell r="I14">
            <v>137</v>
          </cell>
          <cell r="J14">
            <v>110</v>
          </cell>
          <cell r="K14">
            <v>0</v>
          </cell>
          <cell r="L14">
            <v>1095</v>
          </cell>
          <cell r="M14">
            <v>491</v>
          </cell>
          <cell r="N14">
            <v>357</v>
          </cell>
        </row>
        <row r="15">
          <cell r="A15">
            <v>4133</v>
          </cell>
          <cell r="B15">
            <v>4133</v>
          </cell>
          <cell r="C15" t="str">
            <v>Somervale School</v>
          </cell>
          <cell r="D15">
            <v>88</v>
          </cell>
          <cell r="E15">
            <v>72</v>
          </cell>
          <cell r="F15">
            <v>92</v>
          </cell>
          <cell r="G15">
            <v>94</v>
          </cell>
          <cell r="H15">
            <v>79</v>
          </cell>
          <cell r="I15">
            <v>42</v>
          </cell>
          <cell r="J15">
            <v>14</v>
          </cell>
          <cell r="K15">
            <v>1</v>
          </cell>
          <cell r="L15">
            <v>482</v>
          </cell>
          <cell r="M15">
            <v>252</v>
          </cell>
          <cell r="N15">
            <v>173</v>
          </cell>
        </row>
        <row r="16">
          <cell r="A16">
            <v>4134</v>
          </cell>
          <cell r="B16">
            <v>4134</v>
          </cell>
          <cell r="C16" t="str">
            <v>Writhlington School</v>
          </cell>
          <cell r="D16">
            <v>254</v>
          </cell>
          <cell r="E16">
            <v>247</v>
          </cell>
          <cell r="F16">
            <v>256</v>
          </cell>
          <cell r="G16">
            <v>246</v>
          </cell>
          <cell r="H16">
            <v>234</v>
          </cell>
          <cell r="I16">
            <v>178</v>
          </cell>
          <cell r="J16">
            <v>151</v>
          </cell>
          <cell r="K16">
            <v>0</v>
          </cell>
          <cell r="L16">
            <v>1566</v>
          </cell>
          <cell r="M16">
            <v>757</v>
          </cell>
          <cell r="N16">
            <v>480</v>
          </cell>
        </row>
        <row r="17">
          <cell r="A17">
            <v>4138</v>
          </cell>
          <cell r="B17">
            <v>4138</v>
          </cell>
          <cell r="C17" t="str">
            <v>Wellsway School</v>
          </cell>
          <cell r="D17">
            <v>220</v>
          </cell>
          <cell r="E17">
            <v>211</v>
          </cell>
          <cell r="F17">
            <v>211</v>
          </cell>
          <cell r="G17">
            <v>217</v>
          </cell>
          <cell r="H17">
            <v>214</v>
          </cell>
          <cell r="I17">
            <v>150</v>
          </cell>
          <cell r="J17">
            <v>122</v>
          </cell>
          <cell r="K17">
            <v>0</v>
          </cell>
          <cell r="L17">
            <v>1345</v>
          </cell>
          <cell r="M17">
            <v>642</v>
          </cell>
          <cell r="N17">
            <v>431</v>
          </cell>
        </row>
        <row r="18">
          <cell r="A18">
            <v>4607</v>
          </cell>
          <cell r="B18">
            <v>4607</v>
          </cell>
          <cell r="C18" t="str">
            <v>St. Mark's School</v>
          </cell>
          <cell r="D18">
            <v>32</v>
          </cell>
          <cell r="E18">
            <v>39</v>
          </cell>
          <cell r="F18">
            <v>47</v>
          </cell>
          <cell r="G18">
            <v>46</v>
          </cell>
          <cell r="H18">
            <v>43</v>
          </cell>
          <cell r="I18">
            <v>7</v>
          </cell>
          <cell r="J18">
            <v>0</v>
          </cell>
          <cell r="K18">
            <v>0</v>
          </cell>
          <cell r="L18">
            <v>214</v>
          </cell>
          <cell r="M18">
            <v>118</v>
          </cell>
          <cell r="N18">
            <v>89</v>
          </cell>
        </row>
        <row r="19">
          <cell r="A19">
            <v>4608</v>
          </cell>
          <cell r="B19">
            <v>4608</v>
          </cell>
          <cell r="C19" t="str">
            <v>St. Gregory's Catholic College</v>
          </cell>
          <cell r="D19">
            <v>157</v>
          </cell>
          <cell r="E19">
            <v>157</v>
          </cell>
          <cell r="F19">
            <v>162</v>
          </cell>
          <cell r="G19">
            <v>159</v>
          </cell>
          <cell r="H19">
            <v>157</v>
          </cell>
          <cell r="I19">
            <v>71</v>
          </cell>
          <cell r="J19">
            <v>0</v>
          </cell>
          <cell r="K19">
            <v>0</v>
          </cell>
          <cell r="L19">
            <v>863</v>
          </cell>
          <cell r="M19">
            <v>476</v>
          </cell>
          <cell r="N19">
            <v>316</v>
          </cell>
        </row>
        <row r="20">
          <cell r="A20">
            <v>5400</v>
          </cell>
          <cell r="B20">
            <v>5400</v>
          </cell>
          <cell r="C20" t="str">
            <v>Beechen Cliff School</v>
          </cell>
          <cell r="D20">
            <v>169</v>
          </cell>
          <cell r="E20">
            <v>169</v>
          </cell>
          <cell r="F20">
            <v>178</v>
          </cell>
          <cell r="G20">
            <v>170</v>
          </cell>
          <cell r="H20">
            <v>172</v>
          </cell>
          <cell r="I20">
            <v>160</v>
          </cell>
          <cell r="J20">
            <v>145</v>
          </cell>
          <cell r="K20">
            <v>18</v>
          </cell>
          <cell r="L20">
            <v>1181</v>
          </cell>
          <cell r="M20">
            <v>516</v>
          </cell>
          <cell r="N20">
            <v>342</v>
          </cell>
        </row>
        <row r="21">
          <cell r="A21">
            <v>5401</v>
          </cell>
          <cell r="B21">
            <v>5401</v>
          </cell>
          <cell r="C21" t="str">
            <v>Oldfield School</v>
          </cell>
          <cell r="D21">
            <v>214</v>
          </cell>
          <cell r="E21">
            <v>129</v>
          </cell>
          <cell r="F21">
            <v>126</v>
          </cell>
          <cell r="G21">
            <v>130</v>
          </cell>
          <cell r="H21">
            <v>131</v>
          </cell>
          <cell r="I21">
            <v>27</v>
          </cell>
          <cell r="J21">
            <v>21</v>
          </cell>
          <cell r="K21">
            <v>0</v>
          </cell>
          <cell r="L21">
            <v>778</v>
          </cell>
          <cell r="M21">
            <v>469</v>
          </cell>
          <cell r="N21">
            <v>261</v>
          </cell>
        </row>
        <row r="22">
          <cell r="B22">
            <v>0</v>
          </cell>
          <cell r="C22" t="str">
            <v>Grand Total</v>
          </cell>
          <cell r="D22">
            <v>2032</v>
          </cell>
          <cell r="E22">
            <v>1952</v>
          </cell>
          <cell r="F22">
            <v>1993</v>
          </cell>
          <cell r="G22">
            <v>1996</v>
          </cell>
          <cell r="H22">
            <v>2065</v>
          </cell>
          <cell r="I22">
            <v>1146</v>
          </cell>
          <cell r="J22">
            <v>836</v>
          </cell>
          <cell r="K22">
            <v>26</v>
          </cell>
          <cell r="L22">
            <v>12046</v>
          </cell>
          <cell r="M22">
            <v>5977</v>
          </cell>
          <cell r="N22">
            <v>4061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"/>
      <sheetName val="Age and Gender"/>
      <sheetName val="NCY"/>
      <sheetName val="SEN"/>
      <sheetName val="FSM"/>
      <sheetName val="Ethnicity"/>
      <sheetName val="Lanuage"/>
      <sheetName val="Enrolment Status"/>
    </sheetNames>
    <sheetDataSet>
      <sheetData sheetId="0"/>
      <sheetData sheetId="1"/>
      <sheetData sheetId="2">
        <row r="9">
          <cell r="B9">
            <v>7035</v>
          </cell>
          <cell r="C9" t="str">
            <v>Fosse Way School</v>
          </cell>
          <cell r="D9">
            <v>8</v>
          </cell>
          <cell r="E9">
            <v>4</v>
          </cell>
          <cell r="F9">
            <v>8</v>
          </cell>
          <cell r="G9">
            <v>3</v>
          </cell>
          <cell r="H9">
            <v>7</v>
          </cell>
          <cell r="I9">
            <v>7</v>
          </cell>
          <cell r="J9">
            <v>10</v>
          </cell>
          <cell r="K9">
            <v>21</v>
          </cell>
          <cell r="L9">
            <v>27</v>
          </cell>
          <cell r="M9">
            <v>23</v>
          </cell>
          <cell r="N9">
            <v>22</v>
          </cell>
          <cell r="O9">
            <v>11</v>
          </cell>
          <cell r="P9">
            <v>21</v>
          </cell>
          <cell r="Q9">
            <v>13</v>
          </cell>
          <cell r="R9">
            <v>3</v>
          </cell>
          <cell r="S9">
            <v>188</v>
          </cell>
        </row>
        <row r="10">
          <cell r="B10">
            <v>7036</v>
          </cell>
          <cell r="C10" t="str">
            <v>Three Ways School</v>
          </cell>
          <cell r="D10">
            <v>8</v>
          </cell>
          <cell r="E10">
            <v>6</v>
          </cell>
          <cell r="F10">
            <v>11</v>
          </cell>
          <cell r="G10">
            <v>10</v>
          </cell>
          <cell r="H10">
            <v>12</v>
          </cell>
          <cell r="I10">
            <v>10</v>
          </cell>
          <cell r="J10">
            <v>7</v>
          </cell>
          <cell r="K10">
            <v>14</v>
          </cell>
          <cell r="L10">
            <v>15</v>
          </cell>
          <cell r="M10">
            <v>16</v>
          </cell>
          <cell r="N10">
            <v>13</v>
          </cell>
          <cell r="O10">
            <v>14</v>
          </cell>
          <cell r="P10">
            <v>14</v>
          </cell>
          <cell r="Q10">
            <v>15</v>
          </cell>
          <cell r="R10">
            <v>5</v>
          </cell>
          <cell r="S10">
            <v>170</v>
          </cell>
        </row>
        <row r="11">
          <cell r="B11">
            <v>7037</v>
          </cell>
          <cell r="C11" t="str">
            <v>The Link Centre</v>
          </cell>
          <cell r="D11">
            <v>0</v>
          </cell>
          <cell r="E11">
            <v>0</v>
          </cell>
          <cell r="F11">
            <v>2</v>
          </cell>
          <cell r="G11">
            <v>0</v>
          </cell>
          <cell r="H11">
            <v>2</v>
          </cell>
          <cell r="I11">
            <v>3</v>
          </cell>
          <cell r="J11">
            <v>3</v>
          </cell>
          <cell r="K11">
            <v>1</v>
          </cell>
          <cell r="L11">
            <v>1</v>
          </cell>
          <cell r="M11">
            <v>2</v>
          </cell>
          <cell r="N11">
            <v>5</v>
          </cell>
          <cell r="O11">
            <v>2</v>
          </cell>
          <cell r="P11">
            <v>0</v>
          </cell>
          <cell r="Q11">
            <v>0</v>
          </cell>
          <cell r="R11">
            <v>0</v>
          </cell>
          <cell r="S11">
            <v>21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zoomScaleNormal="100" workbookViewId="0">
      <selection activeCell="D3" sqref="D3"/>
    </sheetView>
  </sheetViews>
  <sheetFormatPr defaultRowHeight="13"/>
  <cols>
    <col min="1" max="2" width="6.453125" customWidth="1"/>
    <col min="3" max="3" width="27.453125" bestFit="1" customWidth="1"/>
    <col min="4" max="4" width="17.1796875" customWidth="1"/>
    <col min="5" max="5" width="16.453125" style="10" customWidth="1"/>
    <col min="6" max="6" width="13" style="38" bestFit="1" customWidth="1"/>
    <col min="7" max="7" width="12.81640625" style="14" hidden="1" customWidth="1"/>
    <col min="8" max="8" width="15.453125" style="27" customWidth="1"/>
    <col min="9" max="9" width="10.81640625" customWidth="1"/>
    <col min="10" max="10" width="9.7265625" style="33" bestFit="1" customWidth="1"/>
    <col min="11" max="11" width="0" hidden="1" customWidth="1"/>
    <col min="12" max="12" width="11.26953125" style="48" customWidth="1"/>
  </cols>
  <sheetData>
    <row r="1" spans="1:12" ht="20">
      <c r="A1" s="3" t="s">
        <v>136</v>
      </c>
      <c r="B1" s="3"/>
      <c r="C1" s="3"/>
      <c r="D1" s="3"/>
      <c r="E1" s="37"/>
    </row>
    <row r="2" spans="1:12">
      <c r="D2" s="68" t="s">
        <v>142</v>
      </c>
      <c r="E2" s="69"/>
      <c r="F2" s="70"/>
      <c r="G2" s="71"/>
      <c r="H2" s="72"/>
      <c r="I2" s="72"/>
    </row>
    <row r="3" spans="1:12">
      <c r="D3" s="26" t="s">
        <v>135</v>
      </c>
      <c r="E3" s="25"/>
      <c r="F3" s="25"/>
      <c r="H3" s="28"/>
      <c r="I3" s="24"/>
      <c r="J3" s="28"/>
    </row>
    <row r="4" spans="1:12" s="1" customFormat="1" ht="65">
      <c r="A4" s="62"/>
      <c r="B4" s="62"/>
      <c r="D4" s="45" t="s">
        <v>137</v>
      </c>
      <c r="E4" s="55" t="s">
        <v>138</v>
      </c>
      <c r="F4" s="56" t="s">
        <v>139</v>
      </c>
      <c r="G4" s="44">
        <v>38442</v>
      </c>
      <c r="H4" s="46" t="s">
        <v>140</v>
      </c>
      <c r="I4" s="54" t="s">
        <v>134</v>
      </c>
      <c r="J4" s="47" t="s">
        <v>133</v>
      </c>
      <c r="L4" s="49" t="s">
        <v>141</v>
      </c>
    </row>
    <row r="5" spans="1:12" s="1" customFormat="1" ht="12.5"/>
    <row r="6" spans="1:12" s="1" customFormat="1">
      <c r="D6" s="23" t="s">
        <v>0</v>
      </c>
      <c r="E6" s="39" t="s">
        <v>0</v>
      </c>
      <c r="F6" s="39" t="s">
        <v>0</v>
      </c>
      <c r="G6" s="15" t="s">
        <v>0</v>
      </c>
      <c r="H6" s="29" t="s">
        <v>1</v>
      </c>
      <c r="I6" s="4" t="s">
        <v>0</v>
      </c>
      <c r="J6" s="34"/>
      <c r="L6" s="50" t="s">
        <v>0</v>
      </c>
    </row>
    <row r="7" spans="1:12">
      <c r="A7" t="s">
        <v>65</v>
      </c>
      <c r="B7">
        <v>2236</v>
      </c>
      <c r="C7" s="5" t="s">
        <v>2</v>
      </c>
      <c r="D7" s="6">
        <f>VLOOKUP(B7,'[1]Summary '!$A$3:$H$69,8,FALSE)+VLOOKUP(B7,'[1]Summary '!$A$3:$L$70,12,FALSE)</f>
        <v>34169</v>
      </c>
      <c r="E7" s="6">
        <v>33257</v>
      </c>
      <c r="F7" s="6">
        <v>33671</v>
      </c>
      <c r="G7" s="16">
        <v>31271</v>
      </c>
      <c r="H7" s="30">
        <f>VLOOKUP(B7,'[1]Summary '!$A$3:$BH$68,60,FALSE)</f>
        <v>5.61</v>
      </c>
      <c r="I7" s="6">
        <f>+D7-E7</f>
        <v>912</v>
      </c>
      <c r="J7" s="31">
        <f>VLOOKUP(B7,[2]NCY!$B$10:$N$71,13,FALSE)</f>
        <v>175</v>
      </c>
      <c r="K7">
        <v>2236</v>
      </c>
      <c r="L7" s="51">
        <f>VLOOKUP(B7,'[1]Summary '!$A$3:$BG$67,59,FALSE)</f>
        <v>0</v>
      </c>
    </row>
    <row r="8" spans="1:12">
      <c r="A8" t="s">
        <v>66</v>
      </c>
      <c r="B8">
        <v>3076</v>
      </c>
      <c r="C8" s="5" t="s">
        <v>3</v>
      </c>
      <c r="D8" s="6">
        <f>VLOOKUP(B8,'[1]Summary '!$A$3:$H$69,8,FALSE)+VLOOKUP(B8,'[1]Summary '!$A$3:$L$70,12,FALSE)</f>
        <v>9078</v>
      </c>
      <c r="E8" s="6">
        <v>14294</v>
      </c>
      <c r="F8" s="6">
        <v>11980</v>
      </c>
      <c r="G8" s="16">
        <v>30259</v>
      </c>
      <c r="H8" s="30">
        <f>VLOOKUP(B8,'[1]Summary '!$A$3:$BH$68,60,FALSE)</f>
        <v>1.1299999999999999</v>
      </c>
      <c r="I8" s="6">
        <f t="shared" ref="I8:I65" si="0">+D8-E8</f>
        <v>-5216</v>
      </c>
      <c r="J8" s="31">
        <f>VLOOKUP(B8,[2]NCY!$B$10:$N$71,13,FALSE)</f>
        <v>215</v>
      </c>
      <c r="K8">
        <v>3076</v>
      </c>
      <c r="L8" s="51">
        <f>VLOOKUP(B8,'[1]Summary '!$A$3:$BG$67,59,FALSE)</f>
        <v>0</v>
      </c>
    </row>
    <row r="9" spans="1:12">
      <c r="A9" t="s">
        <v>67</v>
      </c>
      <c r="B9">
        <v>3077</v>
      </c>
      <c r="C9" s="5" t="s">
        <v>4</v>
      </c>
      <c r="D9" s="6">
        <f>VLOOKUP(B9,'[1]Summary '!$A$3:$H$69,8,FALSE)+VLOOKUP(B9,'[1]Summary '!$A$3:$L$70,12,FALSE)</f>
        <v>37413</v>
      </c>
      <c r="E9" s="6">
        <v>41440</v>
      </c>
      <c r="F9" s="6">
        <v>42109</v>
      </c>
      <c r="G9" s="16">
        <v>40815</v>
      </c>
      <c r="H9" s="30">
        <f>VLOOKUP(B9,'[1]Summary '!$A$3:$BH$68,60,FALSE)</f>
        <v>5.16</v>
      </c>
      <c r="I9" s="6">
        <f t="shared" si="0"/>
        <v>-4027</v>
      </c>
      <c r="J9" s="31">
        <f>VLOOKUP(B9,[2]NCY!$B$10:$N$71,13,FALSE)</f>
        <v>172</v>
      </c>
      <c r="K9">
        <v>3077</v>
      </c>
      <c r="L9" s="51">
        <f>VLOOKUP(B9,'[1]Summary '!$A$3:$BG$67,59,FALSE)</f>
        <v>0</v>
      </c>
    </row>
    <row r="10" spans="1:12">
      <c r="A10" t="s">
        <v>68</v>
      </c>
      <c r="B10">
        <v>3420</v>
      </c>
      <c r="C10" s="5" t="s">
        <v>5</v>
      </c>
      <c r="D10" s="6">
        <f>VLOOKUP(B10,'[1]Summary '!$A$3:$H$69,8,FALSE)+VLOOKUP(B10,'[1]Summary '!$A$3:$L$70,12,FALSE)</f>
        <v>124289</v>
      </c>
      <c r="E10" s="6">
        <v>69557</v>
      </c>
      <c r="F10" s="6">
        <v>71603</v>
      </c>
      <c r="G10" s="16">
        <v>70328</v>
      </c>
      <c r="H10" s="30">
        <f>VLOOKUP(B10,'[1]Summary '!$A$3:$BH$68,60,FALSE)</f>
        <v>14.67</v>
      </c>
      <c r="I10" s="6">
        <f t="shared" si="0"/>
        <v>54732</v>
      </c>
      <c r="J10" s="31">
        <f>VLOOKUP(B10,[2]NCY!$B$10:$N$71,13,FALSE)</f>
        <v>220</v>
      </c>
      <c r="K10">
        <v>3420</v>
      </c>
      <c r="L10" s="51">
        <f>VLOOKUP(B10,'[1]Summary '!$A$3:$BG$67,59,FALSE)</f>
        <v>56520</v>
      </c>
    </row>
    <row r="11" spans="1:12">
      <c r="A11" t="s">
        <v>69</v>
      </c>
      <c r="B11">
        <v>2237</v>
      </c>
      <c r="C11" s="5" t="s">
        <v>6</v>
      </c>
      <c r="D11" s="6">
        <f>VLOOKUP(B11,'[1]Summary '!$A$3:$H$69,8,FALSE)+VLOOKUP(B11,'[1]Summary '!$A$3:$L$70,12,FALSE)</f>
        <v>20386</v>
      </c>
      <c r="E11" s="6">
        <v>21502</v>
      </c>
      <c r="F11" s="6">
        <v>22009</v>
      </c>
      <c r="G11" s="16">
        <v>29277</v>
      </c>
      <c r="H11" s="30">
        <f>VLOOKUP(B11,'[1]Summary '!$A$3:$BH$68,60,FALSE)</f>
        <v>3.92</v>
      </c>
      <c r="I11" s="6">
        <f t="shared" si="0"/>
        <v>-1116</v>
      </c>
      <c r="J11" s="31">
        <f>VLOOKUP(B11,[2]NCY!$B$10:$N$71,13,FALSE)</f>
        <v>136</v>
      </c>
      <c r="K11">
        <v>2237</v>
      </c>
      <c r="L11" s="51">
        <f>VLOOKUP(B11,'[1]Summary '!$A$3:$BG$67,59,FALSE)</f>
        <v>0</v>
      </c>
    </row>
    <row r="12" spans="1:12">
      <c r="A12" t="s">
        <v>70</v>
      </c>
      <c r="B12">
        <v>3078</v>
      </c>
      <c r="C12" s="5" t="s">
        <v>7</v>
      </c>
      <c r="D12" s="6">
        <f>VLOOKUP(B12,'[1]Summary '!$A$3:$H$69,8,FALSE)+VLOOKUP(B12,'[1]Summary '!$A$3:$L$70,12,FALSE)</f>
        <v>16050</v>
      </c>
      <c r="E12" s="6">
        <v>18413</v>
      </c>
      <c r="F12" s="6">
        <v>15393</v>
      </c>
      <c r="G12" s="16">
        <v>19748</v>
      </c>
      <c r="H12" s="30">
        <f>VLOOKUP(B12,'[1]Summary '!$A$3:$BH$68,60,FALSE)</f>
        <v>3.28</v>
      </c>
      <c r="I12" s="6">
        <f t="shared" si="0"/>
        <v>-2363</v>
      </c>
      <c r="J12" s="31">
        <f>VLOOKUP(B12,[2]NCY!$B$10:$N$71,13,FALSE)</f>
        <v>108</v>
      </c>
      <c r="K12">
        <v>3078</v>
      </c>
      <c r="L12" s="51">
        <f>VLOOKUP(B12,'[1]Summary '!$A$3:$BG$67,59,FALSE)</f>
        <v>0</v>
      </c>
    </row>
    <row r="13" spans="1:12">
      <c r="A13" t="s">
        <v>71</v>
      </c>
      <c r="B13">
        <v>3079</v>
      </c>
      <c r="C13" s="5" t="s">
        <v>8</v>
      </c>
      <c r="D13" s="6">
        <f>VLOOKUP(B13,'[1]Summary '!$A$3:$H$69,8,FALSE)+VLOOKUP(B13,'[1]Summary '!$A$3:$L$70,12,FALSE)</f>
        <v>29064</v>
      </c>
      <c r="E13" s="6">
        <v>36116</v>
      </c>
      <c r="F13" s="6">
        <v>31761</v>
      </c>
      <c r="G13" s="16">
        <v>5510</v>
      </c>
      <c r="H13" s="30">
        <f>VLOOKUP(B13,'[1]Summary '!$A$3:$BH$68,60,FALSE)</f>
        <v>10.28</v>
      </c>
      <c r="I13" s="6">
        <f t="shared" si="0"/>
        <v>-7052</v>
      </c>
      <c r="J13" s="31">
        <f>VLOOKUP(B13,[2]NCY!$B$10:$N$71,13,FALSE)</f>
        <v>24</v>
      </c>
      <c r="K13">
        <v>3079</v>
      </c>
      <c r="L13" s="51">
        <f>VLOOKUP(B13,'[1]Summary '!$A$3:$BG$67,59,FALSE)</f>
        <v>4064</v>
      </c>
    </row>
    <row r="14" spans="1:12">
      <c r="A14" t="s">
        <v>72</v>
      </c>
      <c r="B14">
        <v>2260</v>
      </c>
      <c r="C14" s="5" t="s">
        <v>9</v>
      </c>
      <c r="D14" s="6">
        <f>VLOOKUP(B14,'[1]Summary '!$A$3:$H$69,8,FALSE)+VLOOKUP(B14,'[1]Summary '!$A$3:$L$70,12,FALSE)</f>
        <v>106531</v>
      </c>
      <c r="E14" s="6">
        <v>57074</v>
      </c>
      <c r="F14" s="6">
        <v>25065</v>
      </c>
      <c r="G14" s="16">
        <v>32955</v>
      </c>
      <c r="H14" s="30">
        <f>VLOOKUP(B14,'[1]Summary '!$A$3:$BH$68,60,FALSE)</f>
        <v>10.49</v>
      </c>
      <c r="I14" s="6">
        <f t="shared" si="0"/>
        <v>49457</v>
      </c>
      <c r="J14" s="31">
        <f>VLOOKUP(B14,[2]NCY!$B$10:$N$71,13,FALSE)</f>
        <v>221</v>
      </c>
      <c r="K14">
        <v>2260</v>
      </c>
      <c r="L14" s="51">
        <f>VLOOKUP(B14,'[1]Summary '!$A$3:$BG$67,59,FALSE)</f>
        <v>25307</v>
      </c>
    </row>
    <row r="15" spans="1:12">
      <c r="A15" t="s">
        <v>73</v>
      </c>
      <c r="B15">
        <v>2258</v>
      </c>
      <c r="C15" s="5" t="s">
        <v>10</v>
      </c>
      <c r="D15" s="6">
        <f>VLOOKUP(B15,'[1]Summary '!$A$3:$H$69,8,FALSE)+VLOOKUP(B15,'[1]Summary '!$A$3:$L$70,12,FALSE)</f>
        <v>23421</v>
      </c>
      <c r="E15" s="6">
        <v>28332</v>
      </c>
      <c r="F15" s="6">
        <v>42389</v>
      </c>
      <c r="G15" s="16">
        <v>38784</v>
      </c>
      <c r="H15" s="30">
        <f>VLOOKUP(B15,'[1]Summary '!$A$3:$BH$68,60,FALSE)</f>
        <v>3.56</v>
      </c>
      <c r="I15" s="6">
        <f t="shared" si="0"/>
        <v>-4911</v>
      </c>
      <c r="J15" s="31">
        <f>VLOOKUP(B15,[2]NCY!$B$10:$N$71,13,FALSE)</f>
        <v>181</v>
      </c>
      <c r="K15">
        <v>2258</v>
      </c>
      <c r="L15" s="51">
        <f>VLOOKUP(B15,'[1]Summary '!$A$3:$BG$67,59,FALSE)</f>
        <v>0</v>
      </c>
    </row>
    <row r="16" spans="1:12">
      <c r="A16" t="s">
        <v>74</v>
      </c>
      <c r="B16">
        <v>2242</v>
      </c>
      <c r="C16" s="5" t="s">
        <v>11</v>
      </c>
      <c r="D16" s="6">
        <f>VLOOKUP(B16,'[1]Summary '!$A$3:$H$69,8,FALSE)+VLOOKUP(B16,'[1]Summary '!$A$3:$L$70,12,FALSE)</f>
        <v>-6288</v>
      </c>
      <c r="E16" s="6">
        <v>23938</v>
      </c>
      <c r="F16" s="6">
        <v>21258</v>
      </c>
      <c r="G16" s="16">
        <v>28878</v>
      </c>
      <c r="H16" s="30">
        <f>VLOOKUP(B16,'[1]Summary '!$A$3:$BH$68,60,FALSE)</f>
        <v>-0.7</v>
      </c>
      <c r="I16" s="6">
        <f t="shared" si="0"/>
        <v>-30226</v>
      </c>
      <c r="J16" s="31">
        <f>VLOOKUP(B16,[2]NCY!$B$10:$N$71,13,FALSE)</f>
        <v>256</v>
      </c>
      <c r="K16">
        <v>2242</v>
      </c>
      <c r="L16" s="51">
        <f>VLOOKUP(B16,'[1]Summary '!$A$3:$BG$67,59,FALSE)</f>
        <v>0</v>
      </c>
    </row>
    <row r="17" spans="1:12">
      <c r="A17" t="s">
        <v>75</v>
      </c>
      <c r="B17">
        <v>2238</v>
      </c>
      <c r="C17" s="5" t="s">
        <v>12</v>
      </c>
      <c r="D17" s="6">
        <f>VLOOKUP(B17,'[1]Summary '!$A$3:$H$69,8,FALSE)+VLOOKUP(B17,'[1]Summary '!$A$3:$L$70,12,FALSE)</f>
        <v>14260</v>
      </c>
      <c r="E17" s="6">
        <v>18920</v>
      </c>
      <c r="F17" s="6">
        <v>29609</v>
      </c>
      <c r="G17" s="16">
        <v>31352</v>
      </c>
      <c r="H17" s="30">
        <f>VLOOKUP(B17,'[1]Summary '!$A$3:$BH$68,60,FALSE)</f>
        <v>3.25</v>
      </c>
      <c r="I17" s="6">
        <f t="shared" si="0"/>
        <v>-4660</v>
      </c>
      <c r="J17" s="31">
        <f>VLOOKUP(B17,[2]NCY!$B$10:$N$71,13,FALSE)</f>
        <v>104</v>
      </c>
      <c r="K17">
        <v>2238</v>
      </c>
      <c r="L17" s="51">
        <f>VLOOKUP(B17,'[1]Summary '!$A$3:$BG$67,59,FALSE)</f>
        <v>0</v>
      </c>
    </row>
    <row r="18" spans="1:12">
      <c r="A18" t="s">
        <v>76</v>
      </c>
      <c r="B18">
        <v>2239</v>
      </c>
      <c r="C18" s="5" t="s">
        <v>13</v>
      </c>
      <c r="D18" s="6">
        <f>VLOOKUP(B18,'[1]Summary '!$A$3:$H$69,8,FALSE)+VLOOKUP(B18,'[1]Summary '!$A$3:$L$70,12,FALSE)</f>
        <v>27754</v>
      </c>
      <c r="E18" s="6">
        <v>55375</v>
      </c>
      <c r="F18" s="6">
        <v>45106</v>
      </c>
      <c r="G18" s="16">
        <v>26264</v>
      </c>
      <c r="H18" s="30">
        <f>VLOOKUP(B18,'[1]Summary '!$A$3:$BH$68,60,FALSE)</f>
        <v>4.8600000000000003</v>
      </c>
      <c r="I18" s="6">
        <f t="shared" si="0"/>
        <v>-27621</v>
      </c>
      <c r="J18" s="31">
        <f>VLOOKUP(B18,[2]NCY!$B$10:$N$71,13,FALSE)</f>
        <v>127</v>
      </c>
      <c r="K18">
        <v>2239</v>
      </c>
      <c r="L18" s="51">
        <f>VLOOKUP(B18,'[1]Summary '!$A$3:$BG$67,59,FALSE)</f>
        <v>0</v>
      </c>
    </row>
    <row r="19" spans="1:12">
      <c r="A19" t="s">
        <v>77</v>
      </c>
      <c r="B19">
        <v>3128</v>
      </c>
      <c r="C19" s="5" t="s">
        <v>14</v>
      </c>
      <c r="D19" s="6">
        <f>VLOOKUP(B19,'[1]Summary '!$A$3:$H$69,8,FALSE)+VLOOKUP(B19,'[1]Summary '!$A$3:$L$70,12,FALSE)</f>
        <v>58305</v>
      </c>
      <c r="E19" s="6">
        <v>51110</v>
      </c>
      <c r="F19" s="6">
        <v>62038</v>
      </c>
      <c r="G19" s="16">
        <v>236411</v>
      </c>
      <c r="H19" s="30">
        <f>VLOOKUP(B19,'[1]Summary '!$A$3:$BH$68,60,FALSE)</f>
        <v>4.45</v>
      </c>
      <c r="I19" s="6">
        <f t="shared" si="0"/>
        <v>7195</v>
      </c>
      <c r="J19" s="31">
        <f>VLOOKUP(B19,[2]NCY!$B$10:$N$71,13,FALSE)</f>
        <v>376</v>
      </c>
      <c r="K19">
        <v>3128</v>
      </c>
      <c r="L19" s="51">
        <f>VLOOKUP(B19,'[1]Summary '!$A$3:$BG$67,59,FALSE)</f>
        <v>0</v>
      </c>
    </row>
    <row r="20" spans="1:12">
      <c r="A20" t="s">
        <v>78</v>
      </c>
      <c r="B20">
        <v>3086</v>
      </c>
      <c r="C20" s="5" t="s">
        <v>15</v>
      </c>
      <c r="D20" s="6">
        <f>VLOOKUP(B20,'[1]Summary '!$A$3:$H$69,8,FALSE)+VLOOKUP(B20,'[1]Summary '!$A$3:$L$70,12,FALSE)</f>
        <v>803</v>
      </c>
      <c r="E20" s="6">
        <v>3726</v>
      </c>
      <c r="F20" s="6">
        <v>702</v>
      </c>
      <c r="G20" s="16">
        <v>35388</v>
      </c>
      <c r="H20" s="30">
        <f>VLOOKUP(B20,'[1]Summary '!$A$3:$BH$68,60,FALSE)</f>
        <v>0.22</v>
      </c>
      <c r="I20" s="6">
        <f t="shared" si="0"/>
        <v>-2923</v>
      </c>
      <c r="J20" s="31">
        <f>VLOOKUP(B20,[2]NCY!$B$10:$N$71,13,FALSE)</f>
        <v>89</v>
      </c>
      <c r="K20">
        <v>3086</v>
      </c>
      <c r="L20" s="51">
        <f>VLOOKUP(B20,'[1]Summary '!$A$3:$BG$67,59,FALSE)</f>
        <v>0</v>
      </c>
    </row>
    <row r="21" spans="1:12">
      <c r="A21" t="s">
        <v>80</v>
      </c>
      <c r="B21">
        <v>3088</v>
      </c>
      <c r="C21" s="5" t="s">
        <v>17</v>
      </c>
      <c r="D21" s="6">
        <f>VLOOKUP(B21,'[1]Summary '!$A$3:$H$69,8,FALSE)+VLOOKUP(B21,'[1]Summary '!$A$3:$L$70,12,FALSE)</f>
        <v>8839</v>
      </c>
      <c r="E21" s="6">
        <v>18715</v>
      </c>
      <c r="F21" s="6">
        <v>22984</v>
      </c>
      <c r="G21" s="16">
        <v>23925</v>
      </c>
      <c r="H21" s="30">
        <f>VLOOKUP(B21,'[1]Summary '!$A$3:$BH$68,60,FALSE)</f>
        <v>2.09</v>
      </c>
      <c r="I21" s="6">
        <f t="shared" si="0"/>
        <v>-9876</v>
      </c>
      <c r="J21" s="31">
        <f>VLOOKUP(B21,[2]NCY!$B$10:$N$71,13,FALSE)</f>
        <v>108</v>
      </c>
      <c r="K21">
        <v>3088</v>
      </c>
      <c r="L21" s="51">
        <f>VLOOKUP(B21,'[1]Summary '!$A$3:$BG$67,59,FALSE)</f>
        <v>0</v>
      </c>
    </row>
    <row r="22" spans="1:12">
      <c r="A22" t="s">
        <v>81</v>
      </c>
      <c r="B22">
        <v>3089</v>
      </c>
      <c r="C22" s="5" t="s">
        <v>18</v>
      </c>
      <c r="D22" s="6">
        <f>VLOOKUP(B22,'[1]Summary '!$A$3:$H$69,8,FALSE)+VLOOKUP(B22,'[1]Summary '!$A$3:$L$70,12,FALSE)</f>
        <v>18830</v>
      </c>
      <c r="E22" s="6">
        <v>30882</v>
      </c>
      <c r="F22" s="6">
        <v>22054</v>
      </c>
      <c r="G22" s="16">
        <v>23360</v>
      </c>
      <c r="H22" s="30">
        <f>VLOOKUP(B22,'[1]Summary '!$A$3:$BH$68,60,FALSE)</f>
        <v>4.5</v>
      </c>
      <c r="I22" s="6">
        <f t="shared" si="0"/>
        <v>-12052</v>
      </c>
      <c r="J22" s="31">
        <f>VLOOKUP(B22,[2]NCY!$B$10:$N$71,13,FALSE)</f>
        <v>96</v>
      </c>
      <c r="K22">
        <v>3089</v>
      </c>
      <c r="L22" s="51">
        <f>VLOOKUP(B22,'[1]Summary '!$A$3:$BG$67,59,FALSE)</f>
        <v>0</v>
      </c>
    </row>
    <row r="23" spans="1:12">
      <c r="A23" t="s">
        <v>82</v>
      </c>
      <c r="B23">
        <v>3092</v>
      </c>
      <c r="C23" s="5" t="s">
        <v>19</v>
      </c>
      <c r="D23" s="6">
        <f>VLOOKUP(B23,'[1]Summary '!$A$3:$H$69,8,FALSE)+VLOOKUP(B23,'[1]Summary '!$A$3:$L$70,12,FALSE)</f>
        <v>104464</v>
      </c>
      <c r="E23" s="6">
        <v>75027</v>
      </c>
      <c r="F23" s="6">
        <v>56092</v>
      </c>
      <c r="G23" s="16">
        <v>25897</v>
      </c>
      <c r="H23" s="30">
        <f>VLOOKUP(B23,'[1]Summary '!$A$3:$BH$68,60,FALSE)</f>
        <v>16.600000000000001</v>
      </c>
      <c r="I23" s="6">
        <f t="shared" si="0"/>
        <v>29437</v>
      </c>
      <c r="J23" s="31">
        <f>VLOOKUP(B23,[2]NCY!$B$10:$N$71,13,FALSE)</f>
        <v>142</v>
      </c>
      <c r="K23">
        <v>3092</v>
      </c>
      <c r="L23" s="51">
        <f>VLOOKUP(B23,'[1]Summary '!$A$3:$BG$67,59,FALSE)</f>
        <v>54108</v>
      </c>
    </row>
    <row r="24" spans="1:12">
      <c r="A24" t="s">
        <v>83</v>
      </c>
      <c r="B24">
        <v>3093</v>
      </c>
      <c r="C24" s="5" t="s">
        <v>20</v>
      </c>
      <c r="D24" s="6">
        <f>VLOOKUP(B24,'[1]Summary '!$A$3:$H$69,8,FALSE)+VLOOKUP(B24,'[1]Summary '!$A$3:$L$70,12,FALSE)</f>
        <v>46753</v>
      </c>
      <c r="E24" s="6">
        <v>34212</v>
      </c>
      <c r="F24" s="6">
        <v>41785</v>
      </c>
      <c r="G24" s="20">
        <v>15974</v>
      </c>
      <c r="H24" s="30">
        <f>VLOOKUP(B24,'[1]Summary '!$A$3:$BH$68,60,FALSE)</f>
        <v>8.32</v>
      </c>
      <c r="I24" s="6">
        <f t="shared" si="0"/>
        <v>12541</v>
      </c>
      <c r="J24" s="31">
        <f>VLOOKUP(B24,[2]NCY!$B$10:$N$71,13,FALSE)</f>
        <v>131</v>
      </c>
      <c r="K24">
        <v>3093</v>
      </c>
      <c r="L24" s="51">
        <f>VLOOKUP(B24,'[1]Summary '!$A$3:$BG$67,59,FALSE)</f>
        <v>1807</v>
      </c>
    </row>
    <row r="25" spans="1:12">
      <c r="A25" t="s">
        <v>84</v>
      </c>
      <c r="B25">
        <v>2293</v>
      </c>
      <c r="C25" s="5" t="s">
        <v>21</v>
      </c>
      <c r="D25" s="6">
        <f>VLOOKUP(B25,'[1]Summary '!$A$3:$H$69,8,FALSE)+VLOOKUP(B25,'[1]Summary '!$A$3:$L$70,12,FALSE)</f>
        <v>52104</v>
      </c>
      <c r="E25" s="6">
        <v>30365</v>
      </c>
      <c r="F25" s="6">
        <v>35821</v>
      </c>
      <c r="G25" s="16">
        <v>4907</v>
      </c>
      <c r="H25" s="30">
        <f>VLOOKUP(B25,'[1]Summary '!$A$3:$BH$68,60,FALSE)</f>
        <v>10.87</v>
      </c>
      <c r="I25" s="6">
        <f t="shared" si="0"/>
        <v>21739</v>
      </c>
      <c r="J25" s="31">
        <f>VLOOKUP(B25,[2]NCY!$B$10:$N$71,13,FALSE)</f>
        <v>95</v>
      </c>
      <c r="K25">
        <v>2293</v>
      </c>
      <c r="L25" s="51">
        <f>VLOOKUP(B25,'[1]Summary '!$A$3:$BG$67,59,FALSE)</f>
        <v>13747</v>
      </c>
    </row>
    <row r="26" spans="1:12">
      <c r="A26" t="s">
        <v>85</v>
      </c>
      <c r="B26">
        <v>3096</v>
      </c>
      <c r="C26" s="5" t="s">
        <v>22</v>
      </c>
      <c r="D26" s="6">
        <f>VLOOKUP(B26,'[1]Summary '!$A$3:$H$69,8,FALSE)+VLOOKUP(B26,'[1]Summary '!$A$3:$L$70,12,FALSE)</f>
        <v>31418</v>
      </c>
      <c r="E26" s="6">
        <v>26384</v>
      </c>
      <c r="F26" s="6">
        <v>33012</v>
      </c>
      <c r="G26" s="16">
        <v>48385</v>
      </c>
      <c r="H26" s="30">
        <f>VLOOKUP(B26,'[1]Summary '!$A$3:$BH$68,60,FALSE)</f>
        <v>6.38</v>
      </c>
      <c r="I26" s="6">
        <f t="shared" si="0"/>
        <v>5034</v>
      </c>
      <c r="J26" s="31">
        <f>VLOOKUP(B26,[2]NCY!$B$10:$N$71,13,FALSE)</f>
        <v>101</v>
      </c>
      <c r="K26">
        <v>3096</v>
      </c>
      <c r="L26" s="51">
        <f>VLOOKUP(B26,'[1]Summary '!$A$3:$BG$67,59,FALSE)</f>
        <v>0</v>
      </c>
    </row>
    <row r="27" spans="1:12">
      <c r="A27" t="s">
        <v>86</v>
      </c>
      <c r="B27">
        <v>2259</v>
      </c>
      <c r="C27" s="5" t="s">
        <v>23</v>
      </c>
      <c r="D27" s="6">
        <f>VLOOKUP(B27,'[1]Summary '!$A$3:$H$69,8,FALSE)+VLOOKUP(B27,'[1]Summary '!$A$3:$L$70,12,FALSE)</f>
        <v>38026</v>
      </c>
      <c r="E27" s="6">
        <v>91552</v>
      </c>
      <c r="F27" s="6">
        <v>156652</v>
      </c>
      <c r="G27" s="16">
        <v>37045</v>
      </c>
      <c r="H27" s="30">
        <f>VLOOKUP(B27,'[1]Summary '!$A$3:$BH$68,60,FALSE)</f>
        <v>3.56</v>
      </c>
      <c r="I27" s="6">
        <f t="shared" si="0"/>
        <v>-53526</v>
      </c>
      <c r="J27" s="31">
        <f>VLOOKUP(B27,[2]NCY!$B$10:$N$71,13,FALSE)</f>
        <v>278</v>
      </c>
      <c r="K27">
        <v>2259</v>
      </c>
      <c r="L27" s="51">
        <f>VLOOKUP(B27,'[1]Summary '!$A$3:$BG$67,59,FALSE)</f>
        <v>0</v>
      </c>
    </row>
    <row r="28" spans="1:12">
      <c r="A28" t="s">
        <v>87</v>
      </c>
      <c r="B28">
        <v>2154</v>
      </c>
      <c r="C28" s="5" t="s">
        <v>24</v>
      </c>
      <c r="D28" s="6">
        <f>VLOOKUP(B28,'[1]Summary '!$A$3:$H$69,8,FALSE)+VLOOKUP(B28,'[1]Summary '!$A$3:$L$70,12,FALSE)</f>
        <v>56542</v>
      </c>
      <c r="E28" s="6">
        <v>50843</v>
      </c>
      <c r="F28" s="6">
        <v>50609</v>
      </c>
      <c r="G28" s="16">
        <v>45364</v>
      </c>
      <c r="H28" s="30">
        <f>VLOOKUP(B28,'[1]Summary '!$A$3:$BH$68,60,FALSE)</f>
        <v>7.75</v>
      </c>
      <c r="I28" s="6">
        <f t="shared" si="0"/>
        <v>5699</v>
      </c>
      <c r="J28" s="31">
        <f>VLOOKUP(B28,[2]NCY!$B$10:$N$71,13,FALSE)</f>
        <v>185</v>
      </c>
      <c r="K28">
        <v>2154</v>
      </c>
      <c r="L28" s="51">
        <f>VLOOKUP(B28,'[1]Summary '!$A$3:$BG$67,59,FALSE)</f>
        <v>0</v>
      </c>
    </row>
    <row r="29" spans="1:12">
      <c r="A29" t="s">
        <v>88</v>
      </c>
      <c r="B29">
        <v>2153</v>
      </c>
      <c r="C29" s="5" t="s">
        <v>25</v>
      </c>
      <c r="D29" s="6">
        <f>VLOOKUP(B29,'[1]Summary '!$A$3:$H$69,8,FALSE)+VLOOKUP(B29,'[1]Summary '!$A$3:$L$70,12,FALSE)</f>
        <v>-7471</v>
      </c>
      <c r="E29" s="6">
        <v>-11281</v>
      </c>
      <c r="F29" s="6">
        <v>-9309</v>
      </c>
      <c r="G29" s="16">
        <v>13912</v>
      </c>
      <c r="H29" s="30">
        <f>VLOOKUP(B29,'[1]Summary '!$A$3:$BH$68,60,FALSE)</f>
        <v>-0.99</v>
      </c>
      <c r="I29" s="6">
        <f t="shared" si="0"/>
        <v>3810</v>
      </c>
      <c r="J29" s="31">
        <f>VLOOKUP(B29,[2]NCY!$B$10:$N$71,13,FALSE)</f>
        <v>189</v>
      </c>
      <c r="K29">
        <v>2153</v>
      </c>
      <c r="L29" s="51">
        <f>VLOOKUP(B29,'[1]Summary '!$A$3:$BG$67,59,FALSE)</f>
        <v>0</v>
      </c>
    </row>
    <row r="30" spans="1:12">
      <c r="A30" t="s">
        <v>131</v>
      </c>
      <c r="B30">
        <v>3449</v>
      </c>
      <c r="C30" s="5" t="s">
        <v>132</v>
      </c>
      <c r="D30" s="6">
        <f>VLOOKUP(B30,'[1]Summary '!$A$3:$H$69,8,FALSE)+VLOOKUP(B30,'[1]Summary '!$A$3:$L$70,12,FALSE)</f>
        <v>36707</v>
      </c>
      <c r="E30" s="6">
        <v>58171</v>
      </c>
      <c r="F30" s="6">
        <v>72798</v>
      </c>
      <c r="G30" s="16"/>
      <c r="H30" s="30">
        <f>VLOOKUP(B30,'[1]Summary '!$A$3:$BH$68,60,FALSE)</f>
        <v>2.36</v>
      </c>
      <c r="I30" s="6">
        <f t="shared" si="0"/>
        <v>-21464</v>
      </c>
      <c r="J30" s="31">
        <f>VLOOKUP(B30,[2]NCY!$B$10:$N$71,13,FALSE)</f>
        <v>447</v>
      </c>
      <c r="L30" s="51">
        <f>VLOOKUP(B30,'[1]Summary '!$A$3:$BG$67,59,FALSE)</f>
        <v>0</v>
      </c>
    </row>
    <row r="31" spans="1:12">
      <c r="A31" t="s">
        <v>79</v>
      </c>
      <c r="B31">
        <v>2150</v>
      </c>
      <c r="C31" s="5" t="s">
        <v>16</v>
      </c>
      <c r="D31" s="6">
        <f>VLOOKUP(B31,'[1]Summary '!$A$3:$H$69,8,FALSE)+VLOOKUP(B31,'[1]Summary '!$A$3:$L$70,12,FALSE)</f>
        <v>40573</v>
      </c>
      <c r="E31" s="6">
        <v>34747</v>
      </c>
      <c r="F31" s="6">
        <v>18344</v>
      </c>
      <c r="G31" s="16">
        <v>33031</v>
      </c>
      <c r="H31" s="30">
        <f>VLOOKUP(B31,'[1]Summary '!$A$3:$BH$68,60,FALSE)</f>
        <v>5.27</v>
      </c>
      <c r="I31" s="6">
        <f t="shared" si="0"/>
        <v>5826</v>
      </c>
      <c r="J31" s="31">
        <f>VLOOKUP(B31,[2]NCY!$B$10:$N$71,13,FALSE)</f>
        <v>190</v>
      </c>
      <c r="K31">
        <v>2150</v>
      </c>
      <c r="L31" s="51">
        <f>VLOOKUP(B31,'[1]Summary '!$A$3:$BG$67,59,FALSE)</f>
        <v>0</v>
      </c>
    </row>
    <row r="32" spans="1:12">
      <c r="A32" t="s">
        <v>95</v>
      </c>
      <c r="B32">
        <v>2159</v>
      </c>
      <c r="C32" s="5" t="s">
        <v>32</v>
      </c>
      <c r="D32" s="6">
        <f>VLOOKUP(B32,'[1]Summary '!$A$3:$H$69,8,FALSE)+VLOOKUP(B32,'[1]Summary '!$A$3:$L$70,12,FALSE)</f>
        <v>45704</v>
      </c>
      <c r="E32" s="6">
        <v>66967</v>
      </c>
      <c r="F32" s="6">
        <v>106258</v>
      </c>
      <c r="G32" s="16">
        <v>50592</v>
      </c>
      <c r="H32" s="30">
        <f>VLOOKUP(B32,'[1]Summary '!$A$3:$BH$68,60,FALSE)</f>
        <v>4.75</v>
      </c>
      <c r="I32" s="6">
        <f t="shared" si="0"/>
        <v>-21263</v>
      </c>
      <c r="J32" s="31">
        <f>VLOOKUP(B32,[2]NCY!$B$10:$N$71,13,FALSE)</f>
        <v>240</v>
      </c>
      <c r="K32">
        <v>2159</v>
      </c>
      <c r="L32" s="51">
        <f>VLOOKUP(B32,'[1]Summary '!$A$3:$BG$67,59,FALSE)</f>
        <v>0</v>
      </c>
    </row>
    <row r="33" spans="1:13">
      <c r="A33" t="s">
        <v>89</v>
      </c>
      <c r="B33">
        <v>2243</v>
      </c>
      <c r="C33" s="5" t="s">
        <v>26</v>
      </c>
      <c r="D33" s="6">
        <f>VLOOKUP(B33,'[1]Summary '!$A$3:$H$69,8,FALSE)+VLOOKUP(B33,'[1]Summary '!$A$3:$L$70,12,FALSE)</f>
        <v>93638</v>
      </c>
      <c r="E33" s="6">
        <v>66727</v>
      </c>
      <c r="F33" s="6">
        <v>50574</v>
      </c>
      <c r="G33" s="16">
        <v>64288</v>
      </c>
      <c r="H33" s="30">
        <f>VLOOKUP(B33,'[1]Summary '!$A$3:$BH$68,60,FALSE)</f>
        <v>12.46</v>
      </c>
      <c r="I33" s="6">
        <f t="shared" si="0"/>
        <v>26911</v>
      </c>
      <c r="J33" s="31">
        <f>VLOOKUP(B33,[2]NCY!$B$10:$N$71,13,FALSE)</f>
        <v>186</v>
      </c>
      <c r="K33">
        <v>2243</v>
      </c>
      <c r="L33" s="51">
        <f>VLOOKUP(B33,'[1]Summary '!$A$3:$BG$67,59,FALSE)</f>
        <v>33523</v>
      </c>
    </row>
    <row r="34" spans="1:13">
      <c r="A34" t="s">
        <v>90</v>
      </c>
      <c r="B34">
        <v>2270</v>
      </c>
      <c r="C34" s="5" t="s">
        <v>27</v>
      </c>
      <c r="D34" s="6">
        <f>VLOOKUP(B34,'[1]Summary '!$A$3:$H$69,8,FALSE)+VLOOKUP(B34,'[1]Summary '!$A$3:$L$70,12,FALSE)</f>
        <v>57491</v>
      </c>
      <c r="E34" s="6">
        <v>67802</v>
      </c>
      <c r="F34" s="6">
        <v>66347</v>
      </c>
      <c r="G34" s="16">
        <v>35665</v>
      </c>
      <c r="H34" s="30">
        <f>VLOOKUP(B34,'[1]Summary '!$A$3:$BH$68,60,FALSE)</f>
        <v>6.39</v>
      </c>
      <c r="I34" s="6">
        <f t="shared" si="0"/>
        <v>-10311</v>
      </c>
      <c r="J34" s="31">
        <f>VLOOKUP(B34,[2]NCY!$B$10:$N$71,13,FALSE)</f>
        <v>243</v>
      </c>
      <c r="K34">
        <v>2270</v>
      </c>
      <c r="L34" s="51">
        <f>VLOOKUP(B34,'[1]Summary '!$A$3:$BG$67,59,FALSE)</f>
        <v>0</v>
      </c>
    </row>
    <row r="35" spans="1:13">
      <c r="A35" t="s">
        <v>91</v>
      </c>
      <c r="B35">
        <v>2244</v>
      </c>
      <c r="C35" s="5" t="s">
        <v>28</v>
      </c>
      <c r="D35" s="6">
        <f>VLOOKUP(B35,'[1]Summary '!$A$3:$H$69,8,FALSE)+VLOOKUP(B35,'[1]Summary '!$A$3:$L$70,12,FALSE)</f>
        <v>212244</v>
      </c>
      <c r="E35" s="6">
        <v>130913</v>
      </c>
      <c r="F35" s="6">
        <v>123653</v>
      </c>
      <c r="G35" s="16">
        <v>66368</v>
      </c>
      <c r="H35" s="30">
        <f>VLOOKUP(B35,'[1]Summary '!$A$3:$BH$68,60,FALSE)</f>
        <v>12.59</v>
      </c>
      <c r="I35" s="6">
        <f t="shared" si="0"/>
        <v>81331</v>
      </c>
      <c r="J35" s="31">
        <f>VLOOKUP(B35,[2]NCY!$B$10:$N$71,13,FALSE)</f>
        <v>451</v>
      </c>
      <c r="K35">
        <v>2244</v>
      </c>
      <c r="L35" s="51">
        <f>VLOOKUP(B35,'[1]Summary '!$A$3:$BG$67,59,FALSE)</f>
        <v>77413</v>
      </c>
    </row>
    <row r="36" spans="1:13">
      <c r="A36" t="s">
        <v>92</v>
      </c>
      <c r="B36">
        <v>2246</v>
      </c>
      <c r="C36" s="5" t="s">
        <v>29</v>
      </c>
      <c r="D36" s="6">
        <f>VLOOKUP(B36,'[1]Summary '!$A$3:$H$69,8,FALSE)+VLOOKUP(B36,'[1]Summary '!$A$3:$L$70,12,FALSE)</f>
        <v>20611</v>
      </c>
      <c r="E36" s="6">
        <v>26591</v>
      </c>
      <c r="F36" s="6">
        <v>37762</v>
      </c>
      <c r="G36" s="16">
        <v>40494</v>
      </c>
      <c r="H36" s="30">
        <f>VLOOKUP(B36,'[1]Summary '!$A$3:$BH$68,60,FALSE)</f>
        <v>5.41</v>
      </c>
      <c r="I36" s="6">
        <f t="shared" si="0"/>
        <v>-5980</v>
      </c>
      <c r="J36" s="31">
        <f>VLOOKUP(B36,[2]NCY!$B$10:$N$71,13,FALSE)</f>
        <v>76</v>
      </c>
      <c r="K36">
        <v>2246</v>
      </c>
      <c r="L36" s="51">
        <f>VLOOKUP(B36,'[1]Summary '!$A$3:$BG$67,59,FALSE)</f>
        <v>0</v>
      </c>
    </row>
    <row r="37" spans="1:13">
      <c r="A37" t="s">
        <v>93</v>
      </c>
      <c r="B37">
        <v>3102</v>
      </c>
      <c r="C37" s="5" t="s">
        <v>30</v>
      </c>
      <c r="D37" s="6">
        <f>VLOOKUP(B37,'[1]Summary '!$A$3:$H$69,8,FALSE)+VLOOKUP(B37,'[1]Summary '!$A$3:$L$70,12,FALSE)</f>
        <v>10983</v>
      </c>
      <c r="E37" s="6">
        <v>8489</v>
      </c>
      <c r="F37" s="6">
        <v>47650</v>
      </c>
      <c r="G37" s="16">
        <v>19918</v>
      </c>
      <c r="H37" s="30">
        <f>VLOOKUP(B37,'[1]Summary '!$A$3:$BH$68,60,FALSE)</f>
        <v>0.9</v>
      </c>
      <c r="I37" s="6">
        <f t="shared" si="0"/>
        <v>2494</v>
      </c>
      <c r="J37" s="31">
        <f>VLOOKUP(B37,[2]NCY!$B$10:$N$71,13,FALSE)</f>
        <v>378</v>
      </c>
      <c r="K37">
        <v>3102</v>
      </c>
      <c r="L37" s="51">
        <f>VLOOKUP(B37,'[1]Summary '!$A$3:$BG$67,59,FALSE)</f>
        <v>0</v>
      </c>
    </row>
    <row r="38" spans="1:13">
      <c r="A38" t="s">
        <v>94</v>
      </c>
      <c r="B38">
        <v>3347</v>
      </c>
      <c r="C38" s="5" t="s">
        <v>31</v>
      </c>
      <c r="D38" s="6">
        <f>VLOOKUP(B38,'[1]Summary '!$A$3:$H$69,8,FALSE)+VLOOKUP(B38,'[1]Summary '!$A$3:$L$70,12,FALSE)</f>
        <v>42915</v>
      </c>
      <c r="E38" s="6">
        <v>1458</v>
      </c>
      <c r="F38" s="6">
        <v>6774</v>
      </c>
      <c r="G38" s="16">
        <v>31800</v>
      </c>
      <c r="H38" s="30">
        <f>VLOOKUP(B38,'[1]Summary '!$A$3:$BH$68,60,FALSE)</f>
        <v>10.49</v>
      </c>
      <c r="I38" s="6">
        <f t="shared" si="0"/>
        <v>41457</v>
      </c>
      <c r="J38" s="31">
        <f>VLOOKUP(B38,[2]NCY!$B$10:$N$71,13,FALSE)</f>
        <v>87</v>
      </c>
      <c r="K38">
        <v>3347</v>
      </c>
      <c r="L38" s="51">
        <f>VLOOKUP(B38,'[1]Summary '!$A$3:$BG$67,59,FALSE)</f>
        <v>10199</v>
      </c>
    </row>
    <row r="39" spans="1:13">
      <c r="A39" t="s">
        <v>96</v>
      </c>
      <c r="B39">
        <v>2158</v>
      </c>
      <c r="C39" s="5" t="s">
        <v>33</v>
      </c>
      <c r="D39" s="6">
        <f>VLOOKUP(B39,'[1]Summary '!$A$3:$H$69,8,FALSE)+VLOOKUP(B39,'[1]Summary '!$A$3:$L$70,12,FALSE)</f>
        <v>60417</v>
      </c>
      <c r="E39" s="6">
        <v>49011</v>
      </c>
      <c r="F39" s="6">
        <v>63192</v>
      </c>
      <c r="G39" s="16">
        <v>9762</v>
      </c>
      <c r="H39" s="30">
        <f>VLOOKUP(B39,'[1]Summary '!$A$3:$BH$68,60,FALSE)</f>
        <v>9.34</v>
      </c>
      <c r="I39" s="6">
        <f t="shared" si="0"/>
        <v>11406</v>
      </c>
      <c r="J39" s="31">
        <f>VLOOKUP(B39,[2]NCY!$B$10:$N$71,13,FALSE)</f>
        <v>131</v>
      </c>
      <c r="K39">
        <v>2158</v>
      </c>
      <c r="L39" s="51">
        <f>VLOOKUP(B39,'[1]Summary '!$A$3:$BG$67,59,FALSE)</f>
        <v>8689</v>
      </c>
    </row>
    <row r="40" spans="1:13">
      <c r="A40" t="s">
        <v>97</v>
      </c>
      <c r="B40">
        <v>2157</v>
      </c>
      <c r="C40" s="5" t="s">
        <v>34</v>
      </c>
      <c r="D40" s="6">
        <f>VLOOKUP(B40,'[1]Summary '!$A$3:$H$69,8,FALSE)+VLOOKUP(B40,'[1]Summary '!$A$3:$L$70,12,FALSE)</f>
        <v>32774</v>
      </c>
      <c r="E40" s="6">
        <v>27111</v>
      </c>
      <c r="F40" s="6">
        <v>69259</v>
      </c>
      <c r="G40" s="16">
        <v>53245</v>
      </c>
      <c r="H40" s="30">
        <f>VLOOKUP(B40,'[1]Summary '!$A$3:$BH$68,60,FALSE)</f>
        <v>4.93</v>
      </c>
      <c r="I40" s="6">
        <f t="shared" si="0"/>
        <v>5663</v>
      </c>
      <c r="J40" s="31">
        <f>VLOOKUP(B40,[2]NCY!$B$10:$N$71,13,FALSE)</f>
        <v>130</v>
      </c>
      <c r="K40">
        <v>2157</v>
      </c>
      <c r="L40" s="51">
        <f>VLOOKUP(B40,'[1]Summary '!$A$3:$BG$67,59,FALSE)</f>
        <v>0</v>
      </c>
    </row>
    <row r="41" spans="1:13">
      <c r="A41" t="s">
        <v>98</v>
      </c>
      <c r="B41">
        <v>3421</v>
      </c>
      <c r="C41" s="5" t="s">
        <v>35</v>
      </c>
      <c r="D41" s="6">
        <f>VLOOKUP(B41,'[1]Summary '!$A$3:$H$69,8,FALSE)+VLOOKUP(B41,'[1]Summary '!$A$3:$L$70,12,FALSE)</f>
        <v>-3581</v>
      </c>
      <c r="E41" s="6">
        <v>-29974</v>
      </c>
      <c r="F41" s="6">
        <v>0</v>
      </c>
      <c r="G41" s="16">
        <v>26282</v>
      </c>
      <c r="H41" s="30">
        <f>VLOOKUP(B41,'[1]Summary '!$A$3:$BH$68,60,FALSE)</f>
        <v>-0.49</v>
      </c>
      <c r="I41" s="6">
        <f t="shared" si="0"/>
        <v>26393</v>
      </c>
      <c r="J41" s="31">
        <f>VLOOKUP(B41,[2]NCY!$B$10:$N$71,13,FALSE)</f>
        <v>154</v>
      </c>
      <c r="K41">
        <v>3421</v>
      </c>
      <c r="L41" s="51">
        <f>VLOOKUP(B41,'[1]Summary '!$A$3:$BG$67,59,FALSE)</f>
        <v>0</v>
      </c>
    </row>
    <row r="42" spans="1:13">
      <c r="A42" t="s">
        <v>99</v>
      </c>
      <c r="B42">
        <v>3424</v>
      </c>
      <c r="C42" s="5" t="s">
        <v>36</v>
      </c>
      <c r="D42" s="6">
        <f>VLOOKUP(B42,'[1]Summary '!$A$3:$H$69,8,FALSE)+VLOOKUP(B42,'[1]Summary '!$A$3:$L$70,12,FALSE)</f>
        <v>23414</v>
      </c>
      <c r="E42" s="6">
        <v>67502</v>
      </c>
      <c r="F42" s="6">
        <v>83991</v>
      </c>
      <c r="G42" s="20">
        <v>31281</v>
      </c>
      <c r="H42" s="30">
        <f>VLOOKUP(B42,'[1]Summary '!$A$3:$BH$68,60,FALSE)</f>
        <v>1.84</v>
      </c>
      <c r="I42" s="6">
        <f t="shared" si="0"/>
        <v>-44088</v>
      </c>
      <c r="J42" s="31">
        <f>VLOOKUP(B42,[2]NCY!$B$10:$N$71,13,FALSE)</f>
        <v>315</v>
      </c>
      <c r="K42">
        <v>3424</v>
      </c>
      <c r="L42" s="51">
        <f>VLOOKUP(B42,'[1]Summary '!$A$3:$BG$67,59,FALSE)</f>
        <v>0</v>
      </c>
    </row>
    <row r="43" spans="1:13">
      <c r="A43" t="s">
        <v>100</v>
      </c>
      <c r="B43">
        <v>3094</v>
      </c>
      <c r="C43" s="5" t="s">
        <v>37</v>
      </c>
      <c r="D43" s="6">
        <f>VLOOKUP(B43,'[1]Summary '!$A$3:$H$69,8,FALSE)+VLOOKUP(B43,'[1]Summary '!$A$3:$L$70,12,FALSE)</f>
        <v>84181</v>
      </c>
      <c r="E43" s="6">
        <v>71359</v>
      </c>
      <c r="F43" s="6">
        <v>79185</v>
      </c>
      <c r="G43" s="16">
        <v>19105</v>
      </c>
      <c r="H43" s="30">
        <f>VLOOKUP(B43,'[1]Summary '!$A$3:$BH$68,60,FALSE)</f>
        <v>10.48</v>
      </c>
      <c r="I43" s="6">
        <f t="shared" si="0"/>
        <v>12822</v>
      </c>
      <c r="J43" s="31">
        <f>VLOOKUP(B43,[2]NCY!$B$10:$N$71,13,FALSE)</f>
        <v>214</v>
      </c>
      <c r="K43">
        <v>3094</v>
      </c>
      <c r="L43" s="51">
        <f>VLOOKUP(B43,'[1]Summary '!$A$3:$BG$67,59,FALSE)</f>
        <v>19922</v>
      </c>
    </row>
    <row r="44" spans="1:13">
      <c r="A44" t="s">
        <v>101</v>
      </c>
      <c r="B44">
        <v>3107</v>
      </c>
      <c r="C44" s="5" t="s">
        <v>38</v>
      </c>
      <c r="D44" s="6">
        <f>VLOOKUP(B44,'[1]Summary '!$A$3:$H$69,8,FALSE)+VLOOKUP(B44,'[1]Summary '!$A$3:$L$70,12,FALSE)</f>
        <v>63464</v>
      </c>
      <c r="E44" s="6">
        <v>38132</v>
      </c>
      <c r="F44" s="6">
        <v>37101</v>
      </c>
      <c r="G44" s="16">
        <v>-821</v>
      </c>
      <c r="H44" s="30">
        <f>VLOOKUP(B44,'[1]Summary '!$A$3:$BH$68,60,FALSE)</f>
        <v>13.29</v>
      </c>
      <c r="I44" s="6">
        <f t="shared" si="0"/>
        <v>25332</v>
      </c>
      <c r="J44" s="31">
        <f>VLOOKUP(B44,[2]NCY!$B$10:$N$71,13,FALSE)</f>
        <v>95</v>
      </c>
      <c r="K44">
        <v>3107</v>
      </c>
      <c r="L44" s="51">
        <f>VLOOKUP(B44,'[1]Summary '!$A$3:$BG$67,59,FALSE)</f>
        <v>25257</v>
      </c>
    </row>
    <row r="45" spans="1:13">
      <c r="A45" t="s">
        <v>129</v>
      </c>
      <c r="B45">
        <v>3448</v>
      </c>
      <c r="C45" s="5" t="s">
        <v>130</v>
      </c>
      <c r="D45" s="6">
        <f>VLOOKUP(B45,'[1]Summary '!$A$3:$H$69,8,FALSE)+VLOOKUP(B45,'[1]Summary '!$A$3:$L$70,12,FALSE)</f>
        <v>-87495</v>
      </c>
      <c r="E45" s="6">
        <v>-81020</v>
      </c>
      <c r="F45" s="6">
        <v>-80079</v>
      </c>
      <c r="G45" s="16">
        <v>-821</v>
      </c>
      <c r="H45" s="30">
        <f>VLOOKUP(B45,'[1]Summary '!$A$3:$BH$68,60,FALSE)</f>
        <v>-10.43</v>
      </c>
      <c r="I45" s="6">
        <f t="shared" si="0"/>
        <v>-6475</v>
      </c>
      <c r="J45" s="31">
        <f>VLOOKUP(B45,[2]NCY!$B$10:$N$71,13,FALSE)</f>
        <v>201</v>
      </c>
      <c r="K45">
        <v>3107</v>
      </c>
      <c r="L45" s="51">
        <f>VLOOKUP(B45,'[1]Summary '!$A$3:$BG$67,59,FALSE)</f>
        <v>0</v>
      </c>
    </row>
    <row r="46" spans="1:13">
      <c r="A46" t="s">
        <v>120</v>
      </c>
      <c r="B46">
        <v>2000</v>
      </c>
      <c r="C46" s="5" t="s">
        <v>57</v>
      </c>
      <c r="D46" s="6">
        <f>VLOOKUP(B46,'[1]Summary '!$A$3:$H$69,8,FALSE)+VLOOKUP(B46,'[1]Summary '!$A$3:$L$70,12,FALSE)</f>
        <v>-9581</v>
      </c>
      <c r="E46" s="6">
        <v>4795</v>
      </c>
      <c r="F46" s="6">
        <v>38442</v>
      </c>
      <c r="G46" s="16">
        <v>55110</v>
      </c>
      <c r="H46" s="30">
        <f>VLOOKUP(B46,'[1]Summary '!$A$3:$BH$68,60,FALSE)</f>
        <v>-0.76</v>
      </c>
      <c r="I46" s="6">
        <f t="shared" si="0"/>
        <v>-14376</v>
      </c>
      <c r="J46" s="31">
        <f>VLOOKUP(B46,[2]NCY!$B$10:$N$71,13,FALSE)</f>
        <v>210</v>
      </c>
      <c r="K46">
        <v>2000</v>
      </c>
      <c r="L46" s="51">
        <f>VLOOKUP(B46,'[1]Summary '!$A$3:$BG$67,59,FALSE)</f>
        <v>0</v>
      </c>
      <c r="M46" s="2"/>
    </row>
    <row r="47" spans="1:13">
      <c r="A47" t="s">
        <v>102</v>
      </c>
      <c r="B47">
        <v>3425</v>
      </c>
      <c r="C47" s="5" t="s">
        <v>39</v>
      </c>
      <c r="D47" s="6">
        <f>VLOOKUP(B47,'[1]Summary '!$A$3:$H$69,8,FALSE)+VLOOKUP(B47,'[1]Summary '!$A$3:$L$70,12,FALSE)</f>
        <v>63466</v>
      </c>
      <c r="E47" s="6">
        <v>85340</v>
      </c>
      <c r="F47" s="6">
        <v>73862</v>
      </c>
      <c r="G47" s="16">
        <v>66755</v>
      </c>
      <c r="H47" s="30">
        <f>VLOOKUP(B47,'[1]Summary '!$A$3:$BH$68,60,FALSE)</f>
        <v>7.68</v>
      </c>
      <c r="I47" s="6">
        <f t="shared" si="0"/>
        <v>-21874</v>
      </c>
      <c r="J47" s="31">
        <f>VLOOKUP(B47,[2]NCY!$B$10:$N$71,13,FALSE)</f>
        <v>208</v>
      </c>
      <c r="K47">
        <v>3425</v>
      </c>
      <c r="L47" s="51">
        <f>VLOOKUP(B47,'[1]Summary '!$A$3:$BG$67,59,FALSE)</f>
        <v>0</v>
      </c>
    </row>
    <row r="48" spans="1:13">
      <c r="A48" t="s">
        <v>103</v>
      </c>
      <c r="B48">
        <v>3105</v>
      </c>
      <c r="C48" s="5" t="s">
        <v>40</v>
      </c>
      <c r="D48" s="6">
        <f>VLOOKUP(B48,'[1]Summary '!$A$3:$H$69,8,FALSE)+VLOOKUP(B48,'[1]Summary '!$A$3:$L$70,12,FALSE)</f>
        <v>90259</v>
      </c>
      <c r="E48" s="6">
        <v>76892</v>
      </c>
      <c r="F48" s="6">
        <v>38734</v>
      </c>
      <c r="G48" s="16">
        <v>12749</v>
      </c>
      <c r="H48" s="30">
        <f>VLOOKUP(B48,'[1]Summary '!$A$3:$BH$68,60,FALSE)</f>
        <v>10.9</v>
      </c>
      <c r="I48" s="6">
        <f t="shared" si="0"/>
        <v>13367</v>
      </c>
      <c r="J48" s="31">
        <f>VLOOKUP(B48,[2]NCY!$B$10:$N$71,13,FALSE)</f>
        <v>190</v>
      </c>
      <c r="K48">
        <v>3105</v>
      </c>
      <c r="L48" s="51">
        <f>VLOOKUP(B48,'[1]Summary '!$A$3:$BG$67,59,FALSE)</f>
        <v>24038</v>
      </c>
    </row>
    <row r="49" spans="1:12">
      <c r="A49" t="s">
        <v>104</v>
      </c>
      <c r="B49">
        <v>3109</v>
      </c>
      <c r="C49" s="5" t="s">
        <v>41</v>
      </c>
      <c r="D49" s="6">
        <f>VLOOKUP(B49,'[1]Summary '!$A$3:$H$69,8,FALSE)+VLOOKUP(B49,'[1]Summary '!$A$3:$L$70,12,FALSE)</f>
        <v>28463</v>
      </c>
      <c r="E49" s="6">
        <v>10332</v>
      </c>
      <c r="F49" s="6">
        <v>11032</v>
      </c>
      <c r="G49" s="16">
        <v>48083</v>
      </c>
      <c r="H49" s="30">
        <f>VLOOKUP(B49,'[1]Summary '!$A$3:$BH$68,60,FALSE)</f>
        <v>6.02</v>
      </c>
      <c r="I49" s="6">
        <f t="shared" si="0"/>
        <v>18131</v>
      </c>
      <c r="J49" s="31">
        <f>VLOOKUP(B49,[2]NCY!$B$10:$N$71,13,FALSE)</f>
        <v>90</v>
      </c>
      <c r="K49">
        <v>3109</v>
      </c>
      <c r="L49" s="51">
        <f>VLOOKUP(B49,'[1]Summary '!$A$3:$BG$67,59,FALSE)</f>
        <v>0</v>
      </c>
    </row>
    <row r="50" spans="1:12">
      <c r="A50" t="s">
        <v>111</v>
      </c>
      <c r="B50">
        <v>3035</v>
      </c>
      <c r="C50" s="5" t="s">
        <v>48</v>
      </c>
      <c r="D50" s="6">
        <f>VLOOKUP(B50,'[1]Summary '!$A$3:$H$69,8,FALSE)+VLOOKUP(B50,'[1]Summary '!$A$3:$L$70,12,FALSE)</f>
        <v>9225</v>
      </c>
      <c r="E50" s="6">
        <v>-2020</v>
      </c>
      <c r="F50" s="6">
        <v>14511</v>
      </c>
      <c r="G50" s="16">
        <v>53929</v>
      </c>
      <c r="H50" s="30">
        <f>VLOOKUP(B50,'[1]Summary '!$A$3:$BH$68,60,FALSE)</f>
        <v>0.94</v>
      </c>
      <c r="I50" s="6">
        <f t="shared" si="0"/>
        <v>11245</v>
      </c>
      <c r="J50" s="31">
        <f>VLOOKUP(B50,[2]NCY!$B$10:$N$71,13,FALSE)</f>
        <v>164</v>
      </c>
      <c r="K50">
        <v>3035</v>
      </c>
      <c r="L50" s="51">
        <f>VLOOKUP(B50,'[1]Summary '!$A$3:$BG$67,59,FALSE)</f>
        <v>0</v>
      </c>
    </row>
    <row r="51" spans="1:12">
      <c r="A51" t="s">
        <v>125</v>
      </c>
      <c r="B51">
        <v>3446</v>
      </c>
      <c r="C51" s="5" t="s">
        <v>126</v>
      </c>
      <c r="D51" s="6">
        <f>VLOOKUP(B51,'[1]Summary '!$A$3:$H$69,8,FALSE)+VLOOKUP(B51,'[1]Summary '!$A$3:$L$70,12,FALSE)</f>
        <v>82427</v>
      </c>
      <c r="E51" s="6">
        <v>85288</v>
      </c>
      <c r="F51" s="6">
        <v>84628</v>
      </c>
      <c r="G51" s="16" t="s">
        <v>124</v>
      </c>
      <c r="H51" s="30">
        <f>VLOOKUP(B51,'[1]Summary '!$A$3:$BH$68,60,FALSE)</f>
        <v>8.6999999999999993</v>
      </c>
      <c r="I51" s="6">
        <f t="shared" si="0"/>
        <v>-2861</v>
      </c>
      <c r="J51" s="31">
        <f>VLOOKUP(B51,[2]NCY!$B$10:$N$71,13,FALSE)</f>
        <v>214</v>
      </c>
      <c r="L51" s="51">
        <f>VLOOKUP(B51,'[1]Summary '!$A$3:$BG$67,59,FALSE)</f>
        <v>6642</v>
      </c>
    </row>
    <row r="52" spans="1:12">
      <c r="A52" t="s">
        <v>105</v>
      </c>
      <c r="B52">
        <v>3032</v>
      </c>
      <c r="C52" s="5" t="s">
        <v>42</v>
      </c>
      <c r="D52" s="6">
        <f>VLOOKUP(B52,'[1]Summary '!$A$3:$H$69,8,FALSE)+VLOOKUP(B52,'[1]Summary '!$A$3:$L$70,12,FALSE)</f>
        <v>94934</v>
      </c>
      <c r="E52" s="6">
        <v>64415</v>
      </c>
      <c r="F52" s="6">
        <v>107352</v>
      </c>
      <c r="G52" s="16">
        <v>22750</v>
      </c>
      <c r="H52" s="30">
        <f>VLOOKUP(B52,'[1]Summary '!$A$3:$BH$68,60,FALSE)</f>
        <v>8.33</v>
      </c>
      <c r="I52" s="6">
        <f t="shared" si="0"/>
        <v>30519</v>
      </c>
      <c r="J52" s="31">
        <f>VLOOKUP(B52,[2]NCY!$B$10:$N$71,13,FALSE)</f>
        <v>281</v>
      </c>
      <c r="K52">
        <v>3032</v>
      </c>
      <c r="L52" s="51">
        <f>VLOOKUP(B52,'[1]Summary '!$A$3:$BG$67,59,FALSE)</f>
        <v>3759</v>
      </c>
    </row>
    <row r="53" spans="1:12">
      <c r="A53" t="s">
        <v>106</v>
      </c>
      <c r="B53">
        <v>3034</v>
      </c>
      <c r="C53" s="5" t="s">
        <v>43</v>
      </c>
      <c r="D53" s="6">
        <f>VLOOKUP(B53,'[1]Summary '!$A$3:$H$69,8,FALSE)+VLOOKUP(B53,'[1]Summary '!$A$3:$L$70,12,FALSE)</f>
        <v>-53537</v>
      </c>
      <c r="E53" s="6">
        <v>-5552</v>
      </c>
      <c r="F53" s="6">
        <v>30149</v>
      </c>
      <c r="G53" s="16">
        <v>13556</v>
      </c>
      <c r="H53" s="30">
        <f>VLOOKUP(B53,'[1]Summary '!$A$3:$BH$68,60,FALSE)</f>
        <v>-7.65</v>
      </c>
      <c r="I53" s="6">
        <f t="shared" si="0"/>
        <v>-47985</v>
      </c>
      <c r="J53" s="31">
        <f>VLOOKUP(B53,[2]NCY!$B$10:$N$71,13,FALSE)</f>
        <v>158</v>
      </c>
      <c r="K53">
        <v>3034</v>
      </c>
      <c r="L53" s="51">
        <f>VLOOKUP(B53,'[1]Summary '!$A$3:$BG$67,59,FALSE)</f>
        <v>0</v>
      </c>
    </row>
    <row r="54" spans="1:12">
      <c r="A54" t="s">
        <v>107</v>
      </c>
      <c r="B54">
        <v>3033</v>
      </c>
      <c r="C54" s="5" t="s">
        <v>44</v>
      </c>
      <c r="D54" s="6">
        <f>VLOOKUP(B54,'[1]Summary '!$A$3:$H$69,8,FALSE)+VLOOKUP(B54,'[1]Summary '!$A$3:$L$70,12,FALSE)</f>
        <v>54799</v>
      </c>
      <c r="E54" s="6">
        <v>27951</v>
      </c>
      <c r="F54" s="6">
        <v>-9572</v>
      </c>
      <c r="G54" s="16">
        <v>33903</v>
      </c>
      <c r="H54" s="30">
        <f>VLOOKUP(B54,'[1]Summary '!$A$3:$BH$68,60,FALSE)</f>
        <v>6.56</v>
      </c>
      <c r="I54" s="6">
        <f t="shared" si="0"/>
        <v>26848</v>
      </c>
      <c r="J54" s="31">
        <f>VLOOKUP(B54,[2]NCY!$B$10:$N$71,13,FALSE)</f>
        <v>193</v>
      </c>
      <c r="K54">
        <v>3033</v>
      </c>
      <c r="L54" s="51">
        <f>VLOOKUP(B54,'[1]Summary '!$A$3:$BG$67,59,FALSE)</f>
        <v>0</v>
      </c>
    </row>
    <row r="55" spans="1:12">
      <c r="A55" t="s">
        <v>108</v>
      </c>
      <c r="B55">
        <v>3422</v>
      </c>
      <c r="C55" s="5" t="s">
        <v>45</v>
      </c>
      <c r="D55" s="6">
        <f>VLOOKUP(B55,'[1]Summary '!$A$3:$H$69,8,FALSE)+VLOOKUP(B55,'[1]Summary '!$A$3:$L$70,12,FALSE)</f>
        <v>57595</v>
      </c>
      <c r="E55" s="6">
        <v>114956</v>
      </c>
      <c r="F55" s="6">
        <v>103700</v>
      </c>
      <c r="G55" s="16">
        <v>125953</v>
      </c>
      <c r="H55" s="30">
        <f>VLOOKUP(B55,'[1]Summary '!$A$3:$BH$68,60,FALSE)</f>
        <v>3.92</v>
      </c>
      <c r="I55" s="6">
        <f t="shared" si="0"/>
        <v>-57361</v>
      </c>
      <c r="J55" s="31">
        <f>VLOOKUP(B55,[2]NCY!$B$10:$N$71,13,FALSE)</f>
        <v>418</v>
      </c>
      <c r="K55">
        <v>3422</v>
      </c>
      <c r="L55" s="51">
        <f>VLOOKUP(B55,'[1]Summary '!$A$3:$BG$67,59,FALSE)</f>
        <v>0</v>
      </c>
    </row>
    <row r="56" spans="1:12">
      <c r="A56" t="s">
        <v>109</v>
      </c>
      <c r="B56">
        <v>2248</v>
      </c>
      <c r="C56" s="5" t="s">
        <v>46</v>
      </c>
      <c r="D56" s="6">
        <f>VLOOKUP(B56,'[1]Summary '!$A$3:$H$69,8,FALSE)+VLOOKUP(B56,'[1]Summary '!$A$3:$L$70,12,FALSE)</f>
        <v>9223</v>
      </c>
      <c r="E56" s="6">
        <v>12175</v>
      </c>
      <c r="F56" s="6">
        <v>16267</v>
      </c>
      <c r="G56" s="16">
        <v>17188</v>
      </c>
      <c r="H56" s="30">
        <f>VLOOKUP(B56,'[1]Summary '!$A$3:$BH$68,60,FALSE)</f>
        <v>3.35</v>
      </c>
      <c r="I56" s="6">
        <f t="shared" si="0"/>
        <v>-2952</v>
      </c>
      <c r="J56" s="31">
        <f>VLOOKUP(B56,[2]NCY!$B$10:$N$71,13,FALSE)</f>
        <v>58</v>
      </c>
      <c r="K56">
        <v>2248</v>
      </c>
      <c r="L56" s="51">
        <f>VLOOKUP(B56,'[1]Summary '!$A$3:$BG$67,59,FALSE)</f>
        <v>0</v>
      </c>
    </row>
    <row r="57" spans="1:12">
      <c r="A57" t="s">
        <v>110</v>
      </c>
      <c r="B57">
        <v>3103</v>
      </c>
      <c r="C57" s="5" t="s">
        <v>47</v>
      </c>
      <c r="D57" s="6">
        <f>VLOOKUP(B57,'[1]Summary '!$A$3:$H$69,8,FALSE)+VLOOKUP(B57,'[1]Summary '!$A$3:$L$70,12,FALSE)</f>
        <v>9580</v>
      </c>
      <c r="E57" s="6">
        <v>40753</v>
      </c>
      <c r="F57" s="6">
        <v>29023</v>
      </c>
      <c r="G57" s="16">
        <v>47965</v>
      </c>
      <c r="H57" s="30">
        <f>VLOOKUP(B57,'[1]Summary '!$A$3:$BH$68,60,FALSE)</f>
        <v>2.46</v>
      </c>
      <c r="I57" s="6">
        <f t="shared" si="0"/>
        <v>-31173</v>
      </c>
      <c r="J57" s="31">
        <f>VLOOKUP(B57,[2]NCY!$B$10:$N$71,13,FALSE)</f>
        <v>70</v>
      </c>
      <c r="K57">
        <v>3103</v>
      </c>
      <c r="L57" s="51">
        <f>VLOOKUP(B57,'[1]Summary '!$A$3:$BG$67,59,FALSE)</f>
        <v>0</v>
      </c>
    </row>
    <row r="58" spans="1:12">
      <c r="A58" t="s">
        <v>112</v>
      </c>
      <c r="B58">
        <v>2160</v>
      </c>
      <c r="C58" s="5" t="s">
        <v>49</v>
      </c>
      <c r="D58" s="6">
        <f>VLOOKUP(B58,'[1]Summary '!$A$3:$H$69,8,FALSE)+VLOOKUP(B58,'[1]Summary '!$A$3:$L$70,12,FALSE)</f>
        <v>35886</v>
      </c>
      <c r="E58" s="6">
        <v>31066</v>
      </c>
      <c r="F58" s="6">
        <v>41292</v>
      </c>
      <c r="G58" s="16">
        <v>74633</v>
      </c>
      <c r="H58" s="30">
        <f>VLOOKUP(B58,'[1]Summary '!$A$3:$BH$68,60,FALSE)</f>
        <v>4.3600000000000003</v>
      </c>
      <c r="I58" s="6">
        <f t="shared" si="0"/>
        <v>4820</v>
      </c>
      <c r="J58" s="31">
        <f>VLOOKUP(B58,[2]NCY!$B$10:$N$71,13,FALSE)</f>
        <v>152</v>
      </c>
      <c r="K58">
        <v>2160</v>
      </c>
      <c r="L58" s="51">
        <f>VLOOKUP(B58,'[1]Summary '!$A$3:$BG$67,59,FALSE)</f>
        <v>0</v>
      </c>
    </row>
    <row r="59" spans="1:12">
      <c r="A59" t="s">
        <v>113</v>
      </c>
      <c r="B59">
        <v>3106</v>
      </c>
      <c r="C59" s="5" t="s">
        <v>50</v>
      </c>
      <c r="D59" s="6">
        <f>VLOOKUP(B59,'[1]Summary '!$A$3:$H$69,8,FALSE)+VLOOKUP(B59,'[1]Summary '!$A$3:$L$70,12,FALSE)</f>
        <v>17897</v>
      </c>
      <c r="E59" s="6">
        <v>7475</v>
      </c>
      <c r="F59" s="6">
        <v>13457</v>
      </c>
      <c r="G59" s="16">
        <v>37816</v>
      </c>
      <c r="H59" s="30">
        <f>VLOOKUP(B59,'[1]Summary '!$A$3:$BH$68,60,FALSE)</f>
        <v>5.44</v>
      </c>
      <c r="I59" s="6">
        <f t="shared" si="0"/>
        <v>10422</v>
      </c>
      <c r="J59" s="31">
        <f>VLOOKUP(B59,[2]NCY!$B$10:$N$71,13,FALSE)</f>
        <v>58</v>
      </c>
      <c r="K59">
        <v>3106</v>
      </c>
      <c r="L59" s="51">
        <f>VLOOKUP(B59,'[1]Summary '!$A$3:$BG$67,59,FALSE)</f>
        <v>0</v>
      </c>
    </row>
    <row r="60" spans="1:12">
      <c r="A60" t="s">
        <v>114</v>
      </c>
      <c r="B60">
        <v>2249</v>
      </c>
      <c r="C60" s="5" t="s">
        <v>51</v>
      </c>
      <c r="D60" s="6">
        <f>VLOOKUP(B60,'[1]Summary '!$A$3:$H$69,8,FALSE)+VLOOKUP(B60,'[1]Summary '!$A$3:$L$70,12,FALSE)</f>
        <v>50125</v>
      </c>
      <c r="E60" s="6">
        <v>60265</v>
      </c>
      <c r="F60" s="6">
        <v>61533</v>
      </c>
      <c r="G60" s="16">
        <v>27796</v>
      </c>
      <c r="H60" s="30">
        <f>VLOOKUP(B60,'[1]Summary '!$A$3:$BH$68,60,FALSE)</f>
        <v>6.84</v>
      </c>
      <c r="I60" s="6">
        <f t="shared" si="0"/>
        <v>-10140</v>
      </c>
      <c r="J60" s="31">
        <f>VLOOKUP(B60,[2]NCY!$B$10:$N$71,13,FALSE)</f>
        <v>176</v>
      </c>
      <c r="K60">
        <v>2249</v>
      </c>
      <c r="L60" s="51">
        <f>VLOOKUP(B60,'[1]Summary '!$A$3:$BG$67,59,FALSE)</f>
        <v>0</v>
      </c>
    </row>
    <row r="61" spans="1:12">
      <c r="A61" t="s">
        <v>115</v>
      </c>
      <c r="B61">
        <v>2250</v>
      </c>
      <c r="C61" s="5" t="s">
        <v>52</v>
      </c>
      <c r="D61" s="6">
        <f>VLOOKUP(B61,'[1]Summary '!$A$3:$H$69,8,FALSE)+VLOOKUP(B61,'[1]Summary '!$A$3:$L$70,12,FALSE)</f>
        <v>113068</v>
      </c>
      <c r="E61" s="6">
        <v>73912</v>
      </c>
      <c r="F61" s="6">
        <v>48856</v>
      </c>
      <c r="G61" s="16">
        <v>42067</v>
      </c>
      <c r="H61" s="30">
        <f>VLOOKUP(B61,'[1]Summary '!$A$3:$BH$68,60,FALSE)</f>
        <v>8.77</v>
      </c>
      <c r="I61" s="6">
        <f t="shared" si="0"/>
        <v>39156</v>
      </c>
      <c r="J61" s="31">
        <f>VLOOKUP(B61,[2]NCY!$B$10:$N$71,13,FALSE)</f>
        <v>330</v>
      </c>
      <c r="K61">
        <v>2250</v>
      </c>
      <c r="L61" s="51">
        <f>VLOOKUP(B61,'[1]Summary '!$A$3:$BG$67,59,FALSE)</f>
        <v>9984</v>
      </c>
    </row>
    <row r="62" spans="1:12">
      <c r="A62" t="s">
        <v>116</v>
      </c>
      <c r="B62">
        <v>3125</v>
      </c>
      <c r="C62" s="5" t="s">
        <v>53</v>
      </c>
      <c r="D62" s="6">
        <f>VLOOKUP(B62,'[1]Summary '!$A$3:$H$69,8,FALSE)+VLOOKUP(B62,'[1]Summary '!$A$3:$L$70,12,FALSE)</f>
        <v>27758</v>
      </c>
      <c r="E62" s="6">
        <v>55370</v>
      </c>
      <c r="F62" s="6">
        <v>17756</v>
      </c>
      <c r="G62" s="16">
        <v>48717</v>
      </c>
      <c r="H62" s="30">
        <f>VLOOKUP(B62,'[1]Summary '!$A$3:$BH$68,60,FALSE)</f>
        <v>1.59</v>
      </c>
      <c r="I62" s="6">
        <f t="shared" si="0"/>
        <v>-27612</v>
      </c>
      <c r="J62" s="31">
        <f>VLOOKUP(B62,[2]NCY!$B$10:$N$71,13,FALSE)</f>
        <v>490</v>
      </c>
      <c r="K62">
        <v>3125</v>
      </c>
      <c r="L62" s="51">
        <f>VLOOKUP(B62,'[1]Summary '!$A$3:$BG$67,59,FALSE)</f>
        <v>0</v>
      </c>
    </row>
    <row r="63" spans="1:12">
      <c r="A63" t="s">
        <v>117</v>
      </c>
      <c r="B63">
        <v>2251</v>
      </c>
      <c r="C63" s="5" t="s">
        <v>54</v>
      </c>
      <c r="D63" s="6">
        <f>VLOOKUP(B63,'[1]Summary '!$A$3:$H$69,8,FALSE)+VLOOKUP(B63,'[1]Summary '!$A$3:$L$70,12,FALSE)</f>
        <v>30683</v>
      </c>
      <c r="E63" s="6">
        <v>38378</v>
      </c>
      <c r="F63" s="6">
        <v>43191</v>
      </c>
      <c r="G63" s="16">
        <v>37534</v>
      </c>
      <c r="H63" s="30">
        <f>VLOOKUP(B63,'[1]Summary '!$A$3:$BH$68,60,FALSE)</f>
        <v>4.05</v>
      </c>
      <c r="I63" s="6">
        <f t="shared" si="0"/>
        <v>-7695</v>
      </c>
      <c r="J63" s="31">
        <f>VLOOKUP(B63,[2]NCY!$B$10:$N$71,13,FALSE)</f>
        <v>198</v>
      </c>
      <c r="K63">
        <v>2251</v>
      </c>
      <c r="L63" s="51">
        <f>VLOOKUP(B63,'[1]Summary '!$A$3:$BG$67,59,FALSE)</f>
        <v>0</v>
      </c>
    </row>
    <row r="64" spans="1:12">
      <c r="A64" t="s">
        <v>118</v>
      </c>
      <c r="B64">
        <v>2162</v>
      </c>
      <c r="C64" s="5" t="s">
        <v>55</v>
      </c>
      <c r="D64" s="6">
        <f>VLOOKUP(B64,'[1]Summary '!$A$3:$H$69,8,FALSE)+VLOOKUP(B64,'[1]Summary '!$A$3:$L$70,12,FALSE)</f>
        <v>8108</v>
      </c>
      <c r="E64" s="6">
        <v>13439</v>
      </c>
      <c r="F64" s="6">
        <v>16776</v>
      </c>
      <c r="G64" s="16">
        <v>53133</v>
      </c>
      <c r="H64" s="30">
        <f>VLOOKUP(B64,'[1]Summary '!$A$3:$BH$68,60,FALSE)</f>
        <v>1.23</v>
      </c>
      <c r="I64" s="6">
        <f t="shared" si="0"/>
        <v>-5331</v>
      </c>
      <c r="J64" s="31">
        <f>VLOOKUP(B64,[2]NCY!$B$10:$N$71,13,FALSE)</f>
        <v>180</v>
      </c>
      <c r="K64">
        <v>2162</v>
      </c>
      <c r="L64" s="51">
        <f>VLOOKUP(B64,'[1]Summary '!$A$3:$BG$67,59,FALSE)</f>
        <v>0</v>
      </c>
    </row>
    <row r="65" spans="1:13">
      <c r="A65" t="s">
        <v>119</v>
      </c>
      <c r="B65">
        <v>3423</v>
      </c>
      <c r="C65" s="5" t="s">
        <v>56</v>
      </c>
      <c r="D65" s="6">
        <f>VLOOKUP(B65,'[1]Summary '!$A$3:$H$69,8,FALSE)+VLOOKUP(B65,'[1]Summary '!$A$3:$L$70,12,FALSE)</f>
        <v>38282</v>
      </c>
      <c r="E65" s="6">
        <v>44089</v>
      </c>
      <c r="F65" s="6">
        <v>42386</v>
      </c>
      <c r="G65" s="16">
        <v>26173</v>
      </c>
      <c r="H65" s="30">
        <f>VLOOKUP(B65,'[1]Summary '!$A$3:$BH$68,60,FALSE)</f>
        <v>4.5199999999999996</v>
      </c>
      <c r="I65" s="6">
        <f t="shared" si="0"/>
        <v>-5807</v>
      </c>
      <c r="J65" s="31">
        <f>VLOOKUP(B65,[2]NCY!$B$10:$N$71,13,FALSE)</f>
        <v>236</v>
      </c>
      <c r="K65">
        <v>3423</v>
      </c>
      <c r="L65" s="51">
        <f>VLOOKUP(B65,'[1]Summary '!$A$3:$BG$67,59,FALSE)</f>
        <v>0</v>
      </c>
    </row>
    <row r="66" spans="1:13" ht="13.5" thickBot="1">
      <c r="C66" s="5"/>
      <c r="D66" s="10"/>
      <c r="F66" s="10"/>
      <c r="G66" s="17"/>
      <c r="H66" s="58"/>
      <c r="I66" s="7"/>
      <c r="L66" s="52"/>
      <c r="M66" s="2"/>
    </row>
    <row r="67" spans="1:13" s="2" customFormat="1" ht="13.5" thickBot="1">
      <c r="C67" s="2" t="s">
        <v>58</v>
      </c>
      <c r="D67" s="18">
        <f>SUM(D7:D65)</f>
        <v>2337440</v>
      </c>
      <c r="E67" s="18">
        <f>SUM(E7:E65)</f>
        <v>2263058</v>
      </c>
      <c r="F67" s="18">
        <f>SUM(F7:F65)</f>
        <v>2470577</v>
      </c>
      <c r="G67" s="36">
        <v>2539680</v>
      </c>
      <c r="H67" s="57">
        <f>'[1]Summary '!$BH$78</f>
        <v>4.9400000000000004</v>
      </c>
      <c r="I67" s="8">
        <f>SUM(I7:I66)</f>
        <v>74382</v>
      </c>
      <c r="J67" s="35">
        <f>SUM(J7:J66)</f>
        <v>11341</v>
      </c>
      <c r="K67" s="21">
        <f>SUM(K7:K66)</f>
        <v>155472</v>
      </c>
      <c r="L67" s="35">
        <f>SUM(L7:L65)</f>
        <v>374979</v>
      </c>
    </row>
    <row r="68" spans="1:13">
      <c r="D68" s="10"/>
      <c r="F68" s="10"/>
      <c r="H68" s="59"/>
      <c r="I68" s="9"/>
      <c r="L68" s="53"/>
      <c r="M68" s="2"/>
    </row>
    <row r="69" spans="1:13">
      <c r="A69" t="s">
        <v>121</v>
      </c>
      <c r="B69">
        <v>4130</v>
      </c>
      <c r="C69" t="s">
        <v>59</v>
      </c>
      <c r="D69" s="6">
        <f>VLOOKUP(B69,'[1]Summary '!$A$3:$H$69,8,FALSE)+VLOOKUP(B69,'[1]Summary '!$A$3:$L$70,12,FALSE)</f>
        <v>311768</v>
      </c>
      <c r="E69" s="11">
        <v>292784</v>
      </c>
      <c r="F69" s="11">
        <v>162280</v>
      </c>
      <c r="G69" s="16">
        <v>260287</v>
      </c>
      <c r="H69" s="30">
        <f>VLOOKUP(B69,'[1]Summary '!$A$3:$BH$68,60,FALSE)</f>
        <v>5.44</v>
      </c>
      <c r="I69" s="6">
        <f t="shared" ref="I69:I71" si="1">+D69-E69</f>
        <v>18984</v>
      </c>
      <c r="J69" s="31">
        <f>VLOOKUP(B69,[3]NCY!$A$9:$M$22,13,FALSE)+VLOOKUP(B69,[3]NCY!$A$9:$N$22,14,FALSE)</f>
        <v>975</v>
      </c>
      <c r="K69">
        <v>4130</v>
      </c>
      <c r="L69" s="51">
        <f>VLOOKUP(B69,'[1]Summary '!$A$3:$BG$67,59,FALSE)</f>
        <v>25468</v>
      </c>
      <c r="M69" s="2"/>
    </row>
    <row r="70" spans="1:13">
      <c r="A70" t="s">
        <v>122</v>
      </c>
      <c r="B70">
        <v>4608</v>
      </c>
      <c r="C70" t="s">
        <v>60</v>
      </c>
      <c r="D70" s="6">
        <f>VLOOKUP(B70,'[1]Summary '!$A$3:$H$69,8,FALSE)+VLOOKUP(B70,'[1]Summary '!$A$3:$L$70,12,FALSE)</f>
        <v>207893</v>
      </c>
      <c r="E70" s="11">
        <v>200646</v>
      </c>
      <c r="F70" s="11">
        <v>235967</v>
      </c>
      <c r="G70" s="16">
        <v>181395</v>
      </c>
      <c r="H70" s="30">
        <f>VLOOKUP(B70,'[1]Summary '!$A$3:$BH$68,60,FALSE)</f>
        <v>5.0599999999999996</v>
      </c>
      <c r="I70" s="6">
        <f t="shared" si="1"/>
        <v>7247</v>
      </c>
      <c r="J70" s="31">
        <f>VLOOKUP(B70,[3]NCY!$A$9:$M$22,13,FALSE)+VLOOKUP(B70,[3]NCY!$A$9:$N$22,14,FALSE)</f>
        <v>792</v>
      </c>
      <c r="K70">
        <v>4608</v>
      </c>
      <c r="L70" s="51">
        <f>VLOOKUP(B70,'[1]Summary '!$A$3:$BG$67,59,FALSE)</f>
        <v>2661</v>
      </c>
      <c r="M70" s="2"/>
    </row>
    <row r="71" spans="1:13">
      <c r="A71" t="s">
        <v>123</v>
      </c>
      <c r="B71">
        <v>4607</v>
      </c>
      <c r="C71" t="s">
        <v>61</v>
      </c>
      <c r="D71" s="6">
        <f>VLOOKUP(B71,'[1]Summary '!$A$3:$H$69,8,FALSE)+VLOOKUP(B71,'[1]Summary '!$A$3:$L$70,12,FALSE)</f>
        <v>195022</v>
      </c>
      <c r="E71" s="11">
        <v>97405</v>
      </c>
      <c r="F71" s="11">
        <v>17113</v>
      </c>
      <c r="G71" s="16">
        <v>195582</v>
      </c>
      <c r="H71" s="30">
        <f>VLOOKUP(B71,'[1]Summary '!$A$3:$BH$68,60,FALSE)</f>
        <v>9.4499999999999993</v>
      </c>
      <c r="I71" s="6">
        <f t="shared" si="1"/>
        <v>97617</v>
      </c>
      <c r="J71" s="31">
        <f>VLOOKUP(B71,[3]NCY!$A$9:$M$22,13,FALSE)+VLOOKUP(B71,[3]NCY!$A$9:$N$22,14,FALSE)</f>
        <v>207</v>
      </c>
      <c r="K71">
        <v>4607</v>
      </c>
      <c r="L71" s="51">
        <f>VLOOKUP(B71,'[1]Summary '!$A$3:$BG$67,59,FALSE)</f>
        <v>91860</v>
      </c>
      <c r="M71" s="2"/>
    </row>
    <row r="72" spans="1:13" ht="13.5" thickBot="1">
      <c r="D72" s="10"/>
      <c r="F72" s="10"/>
      <c r="H72" s="59"/>
      <c r="I72" s="9"/>
      <c r="L72" s="52"/>
      <c r="M72" s="2"/>
    </row>
    <row r="73" spans="1:13" s="2" customFormat="1" ht="13.5" thickBot="1">
      <c r="C73" s="2" t="s">
        <v>62</v>
      </c>
      <c r="D73" s="18">
        <f>SUM(D69:D71)</f>
        <v>714683</v>
      </c>
      <c r="E73" s="18">
        <f>SUM(E69:E71)</f>
        <v>590835</v>
      </c>
      <c r="F73" s="18">
        <f>SUM(F69:F71)</f>
        <v>415360</v>
      </c>
      <c r="G73" s="18">
        <v>1529419</v>
      </c>
      <c r="H73" s="61">
        <f>'[1]Summary '!$BH$79</f>
        <v>6.01</v>
      </c>
      <c r="I73" s="12">
        <f>SUM(I69:I72)</f>
        <v>123848</v>
      </c>
      <c r="J73" s="32">
        <f>SUM(J69:J72)</f>
        <v>1974</v>
      </c>
      <c r="K73" s="22">
        <f>SUM(K69:K72)</f>
        <v>13345</v>
      </c>
      <c r="L73" s="35">
        <f>SUM(L69:L71)</f>
        <v>119989</v>
      </c>
    </row>
    <row r="74" spans="1:13">
      <c r="D74" s="10"/>
      <c r="F74" s="10"/>
      <c r="H74" s="59"/>
      <c r="I74" s="9"/>
      <c r="L74" s="53"/>
      <c r="M74" s="2"/>
    </row>
    <row r="75" spans="1:13">
      <c r="A75" t="s">
        <v>127</v>
      </c>
      <c r="B75">
        <v>7037</v>
      </c>
      <c r="C75" t="s">
        <v>128</v>
      </c>
      <c r="D75" s="6">
        <f>VLOOKUP(B75,'[1]Summary '!$A$3:$H$69,8,FALSE)+VLOOKUP(B75,'[1]Summary '!$A$3:$L$70,12,FALSE)</f>
        <v>104491</v>
      </c>
      <c r="E75" s="11">
        <v>37304</v>
      </c>
      <c r="F75" s="11">
        <v>108634</v>
      </c>
      <c r="G75" s="16" t="s">
        <v>124</v>
      </c>
      <c r="H75" s="30">
        <f>VLOOKUP(B75,'[1]Summary '!$A$3:$BH$68,60,FALSE)</f>
        <v>15.1</v>
      </c>
      <c r="I75" s="6">
        <f>+D75-E75</f>
        <v>67187</v>
      </c>
      <c r="J75" s="31">
        <f>VLOOKUP(B75,[4]NCY!$B$9:$S$11,18,FALSE)</f>
        <v>21</v>
      </c>
      <c r="L75" s="51">
        <f>VLOOKUP(B75,'[1]Summary '!$A$3:$BG$67,59,FALSE)</f>
        <v>54491</v>
      </c>
      <c r="M75" s="2"/>
    </row>
    <row r="76" spans="1:13" ht="13.5" thickBot="1">
      <c r="F76" s="10"/>
      <c r="H76" s="60"/>
      <c r="L76" s="52"/>
      <c r="M76" s="2"/>
    </row>
    <row r="77" spans="1:13" s="2" customFormat="1" ht="13.5" thickBot="1">
      <c r="C77" s="2" t="s">
        <v>63</v>
      </c>
      <c r="D77" s="43">
        <f>SUM(D75:D75)</f>
        <v>104491</v>
      </c>
      <c r="E77" s="43">
        <f>SUM(E75:E75)</f>
        <v>37304</v>
      </c>
      <c r="F77" s="43">
        <f>SUM(F75:F75)</f>
        <v>108634</v>
      </c>
      <c r="G77" s="43">
        <v>213371</v>
      </c>
      <c r="H77" s="57">
        <f>'[1]Summary '!$BH$77</f>
        <v>6.29</v>
      </c>
      <c r="I77" s="8">
        <f>SUM(I75:I76)</f>
        <v>67187</v>
      </c>
      <c r="J77" s="42">
        <f>SUM(J75:J76)</f>
        <v>21</v>
      </c>
      <c r="K77" s="41">
        <f>SUM(K75:K76)</f>
        <v>0</v>
      </c>
      <c r="L77" s="35">
        <f>SUM(L75:L75)</f>
        <v>54491</v>
      </c>
    </row>
    <row r="78" spans="1:13" ht="13.5" thickBot="1">
      <c r="F78" s="10"/>
      <c r="H78" s="60"/>
      <c r="K78" s="10"/>
      <c r="L78" s="40"/>
      <c r="M78" s="2"/>
    </row>
    <row r="79" spans="1:13" s="2" customFormat="1" ht="13.5" thickBot="1">
      <c r="C79" s="2" t="s">
        <v>64</v>
      </c>
      <c r="D79" s="63">
        <f>SUM(+D73+D67+D77)</f>
        <v>3156614</v>
      </c>
      <c r="E79" s="63">
        <f>SUM(+E73+E67+E77)</f>
        <v>2891197</v>
      </c>
      <c r="F79" s="63">
        <f>SUM(+F73+F67+F77)</f>
        <v>2994571</v>
      </c>
      <c r="G79" s="19">
        <v>4282470</v>
      </c>
      <c r="H79" s="64">
        <f>'[1]Summary '!$BH$80</f>
        <v>5.19</v>
      </c>
      <c r="I79" s="65">
        <f>I77+I73+I67</f>
        <v>265417</v>
      </c>
      <c r="J79" s="66">
        <f>J77+J73+J67</f>
        <v>13336</v>
      </c>
      <c r="K79" s="13">
        <f>K77+K73+K67</f>
        <v>168817</v>
      </c>
      <c r="L79" s="67">
        <f>L77+L73+L67</f>
        <v>549459</v>
      </c>
    </row>
  </sheetData>
  <phoneticPr fontId="4" type="noConversion"/>
  <printOptions gridLines="1"/>
  <pageMargins left="0.23622047244094491" right="0.23622047244094491" top="0.15748031496062992" bottom="0.15748031496062992" header="0.31496062992125984" footer="0.31496062992125984"/>
  <pageSetup paperSize="9" scale="74" orientation="portrait" r:id="rId1"/>
  <headerFooter alignWithMargins="0"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Comparison</vt:lpstr>
      <vt:lpstr>Comparison!Print_Area</vt:lpstr>
      <vt:lpstr>Comparison!Print_Titles</vt:lpstr>
    </vt:vector>
  </TitlesOfParts>
  <Company>B&amp;nes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CheshiM</dc:creator>
  <cp:lastModifiedBy>richard morgan</cp:lastModifiedBy>
  <cp:lastPrinted>2014-06-20T08:46:02Z</cp:lastPrinted>
  <dcterms:created xsi:type="dcterms:W3CDTF">2003-05-29T10:15:10Z</dcterms:created>
  <dcterms:modified xsi:type="dcterms:W3CDTF">2014-06-25T14:50:35Z</dcterms:modified>
</cp:coreProperties>
</file>