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8380" windowHeight="11955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H7" i="1" l="1"/>
  <c r="H4" i="1"/>
  <c r="G7" i="1" l="1"/>
  <c r="F7" i="1"/>
  <c r="G5" i="1"/>
  <c r="F5" i="1"/>
  <c r="E5" i="1"/>
  <c r="G4" i="1"/>
  <c r="G6" i="1" s="1"/>
  <c r="F4" i="1"/>
  <c r="F6" i="1" s="1"/>
  <c r="E4" i="1"/>
  <c r="E6" i="1" s="1"/>
  <c r="E8" i="1" s="1"/>
  <c r="F8" i="1" l="1"/>
  <c r="G8" i="1"/>
  <c r="H5" i="1" l="1"/>
  <c r="H6" i="1" s="1"/>
  <c r="H8" i="1" s="1"/>
</calcChain>
</file>

<file path=xl/sharedStrings.xml><?xml version="1.0" encoding="utf-8"?>
<sst xmlns="http://schemas.openxmlformats.org/spreadsheetml/2006/main" count="11" uniqueCount="11">
  <si>
    <t xml:space="preserve">Outturn FY2013-2014 </t>
  </si>
  <si>
    <t xml:space="preserve">Forecast FY2014-2015 </t>
  </si>
  <si>
    <t>Primary LA Planned Growth Lump Sum element Year 1</t>
  </si>
  <si>
    <t>Primary LA Planned Growth ICS ghost funding Sums Year  2 and 3</t>
  </si>
  <si>
    <t>Total</t>
  </si>
  <si>
    <t>Budget held on ISB centrally</t>
  </si>
  <si>
    <t>Variance - under/-overspend</t>
  </si>
  <si>
    <t>Projection FY2015-2016 using revised values</t>
  </si>
  <si>
    <t>Projection FY2015-2016 using current 14-15 values</t>
  </si>
  <si>
    <t>Number of schools funded/to be funded lump sum</t>
  </si>
  <si>
    <t>LA Planned Growth in Pupil Admission Numbers Funding Comparison - as at 1.12.14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</si>
</sst>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0" fontId="1" fillId="0" borderId="0" xfId="0" applyFont="1"/>
    <xf numFmtId="3" fontId="1" fillId="0" borderId="1" xfId="0" applyNumberFormat="1" applyFont="1" applyBorder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Finance%202000/ISB/2013-2014/Growth%20in%20LA%20Planned%20Admission%20Numbers/PAN%20Increase%20calculations%20Nov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Finance%202000/ISB/2014-2015/Growth%20In%20LA%20Planned%20Admission%20Numbers/PAN%20Increase%20calculations%202014-15%20Aug%202014%20for%20mail%20merge%20lump%20sum%20alloc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Finance%202000/ISB/2014-2015/Growth%20In%20LA%20Planned%20Admission%20Numbers/PAN%20Increase%20calculations%202014-15%20Mas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Finance%202000/ISB/2014-2015/Growth%20In%20LA%20Planned%20Admission%20Numbers/15-16-%20Primary%20Formula%20Est.%20for%20ICS%20April%2015%20to%20March%2016%20for%20final%20form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3">
          <cell r="M23">
            <v>10000</v>
          </cell>
        </row>
        <row r="24">
          <cell r="M24">
            <v>15000</v>
          </cell>
        </row>
        <row r="25">
          <cell r="M25">
            <v>8000</v>
          </cell>
        </row>
        <row r="26">
          <cell r="M26">
            <v>15000</v>
          </cell>
        </row>
        <row r="27">
          <cell r="M27">
            <v>15000</v>
          </cell>
        </row>
        <row r="28">
          <cell r="M28">
            <v>30000</v>
          </cell>
        </row>
        <row r="29">
          <cell r="M29">
            <v>30000</v>
          </cell>
        </row>
        <row r="30">
          <cell r="M30">
            <v>5000</v>
          </cell>
        </row>
        <row r="31">
          <cell r="M31">
            <v>10000</v>
          </cell>
        </row>
        <row r="32">
          <cell r="M32">
            <v>0</v>
          </cell>
        </row>
        <row r="33">
          <cell r="M33">
            <v>0</v>
          </cell>
        </row>
        <row r="37">
          <cell r="M37">
            <v>97750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6">
          <cell r="M56">
            <v>194000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7">
          <cell r="M57">
            <v>125000</v>
          </cell>
        </row>
        <row r="59">
          <cell r="M59">
            <v>357582</v>
          </cell>
        </row>
        <row r="83">
          <cell r="M83">
            <v>337000</v>
          </cell>
          <cell r="N83">
            <v>359916</v>
          </cell>
        </row>
        <row r="84">
          <cell r="N84">
            <v>140620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bles"/>
      <sheetName val="ICS"/>
      <sheetName val="Est Oct 14 pupils"/>
      <sheetName val="Est Oct 15 pupils"/>
      <sheetName val="SB OCT 14 prov data"/>
      <sheetName val="New Oct 2015 est using Oct 14 "/>
    </sheetNames>
    <sheetDataSet>
      <sheetData sheetId="0"/>
      <sheetData sheetId="1">
        <row r="13">
          <cell r="P13">
            <v>131667</v>
          </cell>
        </row>
        <row r="15">
          <cell r="O15">
            <v>131667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13.85546875" customWidth="1"/>
    <col min="4" max="4" width="27.42578125" customWidth="1"/>
    <col min="5" max="5" width="12.140625" customWidth="1"/>
    <col min="6" max="6" width="12.42578125" customWidth="1"/>
    <col min="7" max="7" width="13.7109375" customWidth="1"/>
    <col min="8" max="8" width="14.7109375" customWidth="1"/>
  </cols>
  <sheetData>
    <row r="1" spans="1:12" s="1" customFormat="1" ht="18.75" x14ac:dyDescent="0.3">
      <c r="A1" s="1" t="s">
        <v>10</v>
      </c>
    </row>
    <row r="2" spans="1:12" s="2" customFormat="1" ht="60" x14ac:dyDescent="0.25">
      <c r="E2" s="2" t="s">
        <v>0</v>
      </c>
      <c r="F2" s="2" t="s">
        <v>1</v>
      </c>
      <c r="G2" s="2" t="s">
        <v>8</v>
      </c>
      <c r="H2" s="2" t="s">
        <v>7</v>
      </c>
    </row>
    <row r="3" spans="1:12" s="2" customFormat="1" x14ac:dyDescent="0.25">
      <c r="A3" t="s">
        <v>9</v>
      </c>
      <c r="E3" s="2">
        <v>8</v>
      </c>
      <c r="F3" s="2">
        <v>10</v>
      </c>
      <c r="G3" s="2">
        <v>16</v>
      </c>
      <c r="H3" s="2">
        <v>16</v>
      </c>
    </row>
    <row r="4" spans="1:12" x14ac:dyDescent="0.25">
      <c r="A4" t="s">
        <v>2</v>
      </c>
      <c r="E4" s="3">
        <f>SUM([1]Sheet1!$M$23:$M$33)</f>
        <v>138000</v>
      </c>
      <c r="F4" s="3">
        <f>[2]Sheet1!$M$56</f>
        <v>194000</v>
      </c>
      <c r="G4" s="3">
        <f>[3]Sheet1!$M$83</f>
        <v>337000</v>
      </c>
      <c r="H4" s="3">
        <f>[3]Sheet1!$N$83</f>
        <v>359916</v>
      </c>
      <c r="I4" s="3"/>
      <c r="J4" s="3"/>
      <c r="K4" s="3"/>
      <c r="L4" s="3"/>
    </row>
    <row r="5" spans="1:12" x14ac:dyDescent="0.25">
      <c r="A5" t="s">
        <v>3</v>
      </c>
      <c r="E5" s="3">
        <f>[1]Sheet1!$M$37</f>
        <v>97750</v>
      </c>
      <c r="F5" s="3">
        <f>[3]Sheet1!$M$57</f>
        <v>125000</v>
      </c>
      <c r="G5" s="3">
        <f>[4]ICS!$O$15</f>
        <v>131667</v>
      </c>
      <c r="H5" s="3">
        <f>[3]Sheet1!$N$84</f>
        <v>140620</v>
      </c>
      <c r="I5" s="3"/>
      <c r="J5" s="3"/>
      <c r="K5" s="3"/>
      <c r="L5" s="3"/>
    </row>
    <row r="6" spans="1:12" x14ac:dyDescent="0.25">
      <c r="A6" s="4" t="s">
        <v>4</v>
      </c>
      <c r="B6" s="4"/>
      <c r="C6" s="4"/>
      <c r="D6" s="4"/>
      <c r="E6" s="5">
        <f>SUM(E4:E5)</f>
        <v>235750</v>
      </c>
      <c r="F6" s="5">
        <f>SUM(F4:F5)</f>
        <v>319000</v>
      </c>
      <c r="G6" s="5">
        <f>SUM(G4:G5)</f>
        <v>468667</v>
      </c>
      <c r="H6" s="5">
        <f>SUM(H4:H5)</f>
        <v>500536</v>
      </c>
      <c r="I6" s="3"/>
      <c r="J6" s="3"/>
      <c r="K6" s="3"/>
      <c r="L6" s="3"/>
    </row>
    <row r="7" spans="1:12" x14ac:dyDescent="0.25">
      <c r="A7" s="4" t="s">
        <v>5</v>
      </c>
      <c r="B7" s="4"/>
      <c r="C7" s="4"/>
      <c r="D7" s="4"/>
      <c r="E7" s="6">
        <v>189333</v>
      </c>
      <c r="F7" s="6">
        <f>[3]Sheet1!$M$59</f>
        <v>357582</v>
      </c>
      <c r="G7" s="6">
        <f>[3]Sheet1!$M$59</f>
        <v>357582</v>
      </c>
      <c r="H7" s="6">
        <f>[3]Sheet1!$M$59</f>
        <v>357582</v>
      </c>
      <c r="I7" s="3"/>
      <c r="J7" s="3"/>
      <c r="K7" s="3"/>
      <c r="L7" s="3"/>
    </row>
    <row r="8" spans="1:12" s="4" customFormat="1" x14ac:dyDescent="0.25">
      <c r="A8" s="7" t="s">
        <v>6</v>
      </c>
      <c r="B8" s="7"/>
      <c r="C8" s="7"/>
      <c r="D8" s="7"/>
      <c r="E8" s="8">
        <f>E7-E6</f>
        <v>-46417</v>
      </c>
      <c r="F8" s="8">
        <f>F7-F6</f>
        <v>38582</v>
      </c>
      <c r="G8" s="8">
        <f>G7-G6</f>
        <v>-111085</v>
      </c>
      <c r="H8" s="8">
        <f>H7-H6</f>
        <v>-142954</v>
      </c>
      <c r="I8" s="6"/>
      <c r="J8" s="6"/>
      <c r="K8" s="6"/>
      <c r="L8" s="6"/>
    </row>
    <row r="9" spans="1:12" x14ac:dyDescent="0.25">
      <c r="E9" s="3"/>
      <c r="F9" s="3"/>
      <c r="G9" s="3"/>
      <c r="H9" s="3"/>
      <c r="I9" s="3"/>
      <c r="J9" s="3"/>
      <c r="K9" s="3"/>
      <c r="L9" s="3"/>
    </row>
    <row r="10" spans="1:12" x14ac:dyDescent="0.25">
      <c r="E10" s="3"/>
      <c r="F10" s="3"/>
      <c r="G10" s="3"/>
      <c r="H10" s="3"/>
      <c r="I10" s="3"/>
      <c r="J10" s="3"/>
      <c r="K10" s="3"/>
      <c r="L10" s="3"/>
    </row>
    <row r="11" spans="1:12" x14ac:dyDescent="0.25">
      <c r="E11" s="3"/>
      <c r="F11" s="3"/>
      <c r="G11" s="3"/>
      <c r="H11" s="3"/>
      <c r="I11" s="3"/>
      <c r="J11" s="3"/>
      <c r="K11" s="3"/>
      <c r="L11" s="3"/>
    </row>
    <row r="12" spans="1:12" x14ac:dyDescent="0.25">
      <c r="E12" s="3"/>
      <c r="F12" s="3"/>
      <c r="G12" s="3"/>
      <c r="H12" s="3"/>
      <c r="I12" s="3"/>
      <c r="J12" s="3"/>
      <c r="K12" s="3"/>
      <c r="L12" s="3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125" orientation="landscape" r:id="rId1"/>
  <headerFooter>
    <oddHeader xml:space="preserve">&amp;C&amp;"-,Bold"&amp;14Appendix C&amp;R&amp;"-,Bold"&amp;20 6.3  &amp;"-,Regular"&amp;11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Jefferies</dc:creator>
  <cp:lastModifiedBy>Lorraine Elms</cp:lastModifiedBy>
  <cp:lastPrinted>2014-12-02T11:42:54Z</cp:lastPrinted>
  <dcterms:created xsi:type="dcterms:W3CDTF">2014-11-05T16:16:19Z</dcterms:created>
  <dcterms:modified xsi:type="dcterms:W3CDTF">2014-12-02T11:43:12Z</dcterms:modified>
</cp:coreProperties>
</file>